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luis perez\Documents\Documents Lluis\UPC-2022\Convocatoria PlaTIC 2022 - PC PDI i PAS\"/>
    </mc:Choice>
  </mc:AlternateContent>
  <bookViews>
    <workbookView xWindow="0" yWindow="0" windowWidth="16596" windowHeight="8076"/>
  </bookViews>
  <sheets>
    <sheet name="Peticions PDI o PAS" sheetId="1" r:id="rId1"/>
    <sheet name="Llistes" sheetId="3" r:id="rId2"/>
    <sheet name="Finançament" sheetId="4" r:id="rId3"/>
    <sheet name="Calculs" sheetId="5" r:id="rId4"/>
    <sheet name="Resum" sheetId="6" r:id="rId5"/>
  </sheets>
  <definedNames>
    <definedName name="Auricular_micro">Llistes!$Q$2:$Q$5</definedName>
    <definedName name="Barra_so">Llistes!$K$2:$K$3</definedName>
    <definedName name="Format">Llistes!$U$2:$U$5</definedName>
    <definedName name="Garantia_MacOS">Llistes!$Y$2:$Y$3</definedName>
    <definedName name="MacOS">Llistes!$W$2:$W$6</definedName>
    <definedName name="Monitor">Llistes!$I$2:$I$9</definedName>
    <definedName name="Necessites_tauleta">Llistes!$AA$2:$AA$5</definedName>
    <definedName name="Replicador_teclat_ratoli">Llistes!$O$2:$O$5</definedName>
    <definedName name="Sistema_operatiu">Llistes!$M$2:$M$9</definedName>
    <definedName name="Tipus_equipament">Llistes!$C$2:$C$7</definedName>
    <definedName name="Tipus_PC">Llistes!$G$2:$G$9</definedName>
    <definedName name="Tipus_portàtil">Llistes!$E$2:$E$7</definedName>
    <definedName name="Tipus_usuari">Llistes!$A$2:$A$7</definedName>
    <definedName name="Unitat">Finançament!$A$3:$A$75</definedName>
    <definedName name="Webcam">Llistes!$S$2:$S$5</definedName>
  </definedNames>
  <calcPr calcId="162913"/>
  <pivotCaches>
    <pivotCache cacheId="0" r:id="rId6"/>
  </pivotCaches>
  <extLst>
    <ext uri="GoogleSheetsCustomDataVersion1">
      <go:sheetsCustomData xmlns:go="http://customooxmlschemas.google.com/" r:id="rId11" roundtripDataSignature="AMtx7mhjW9ChHBad1JCl971aOafmMhBxLw=="/>
    </ext>
  </extLst>
</workbook>
</file>

<file path=xl/calcChain.xml><?xml version="1.0" encoding="utf-8"?>
<calcChain xmlns="http://schemas.openxmlformats.org/spreadsheetml/2006/main">
  <c r="B2" i="6" l="1"/>
  <c r="F22" i="6" s="1"/>
  <c r="F2" i="1"/>
  <c r="E16" i="6"/>
  <c r="D16" i="6"/>
  <c r="E4" i="4" l="1"/>
  <c r="BN21" i="1" l="1"/>
  <c r="BM21" i="1"/>
  <c r="BL21" i="1"/>
  <c r="BK21" i="1"/>
  <c r="BJ21" i="1"/>
  <c r="BI21" i="1"/>
  <c r="BO21" i="1" s="1"/>
  <c r="AV21" i="1" s="1"/>
  <c r="BH21" i="1"/>
  <c r="BG21" i="1"/>
  <c r="BF21" i="1"/>
  <c r="BE21" i="1"/>
  <c r="BD21" i="1"/>
  <c r="BC21" i="1"/>
  <c r="BB21" i="1"/>
  <c r="BA21" i="1"/>
  <c r="AZ21" i="1"/>
  <c r="AY21" i="1"/>
  <c r="AW21" i="1"/>
  <c r="AX21" i="1" s="1"/>
  <c r="BP21" i="1" s="1"/>
  <c r="AU21" i="1"/>
  <c r="AT21" i="1"/>
  <c r="AS21" i="1"/>
  <c r="BN20" i="1"/>
  <c r="BM20" i="1"/>
  <c r="BL20" i="1"/>
  <c r="BK20" i="1"/>
  <c r="BJ20" i="1"/>
  <c r="BI20" i="1"/>
  <c r="BO20" i="1" s="1"/>
  <c r="BH20" i="1"/>
  <c r="BG20" i="1"/>
  <c r="BF20" i="1"/>
  <c r="BE20" i="1"/>
  <c r="BC20" i="1"/>
  <c r="BB20" i="1"/>
  <c r="BD20" i="1" s="1"/>
  <c r="BA20" i="1"/>
  <c r="AZ20" i="1"/>
  <c r="AY20" i="1"/>
  <c r="AW20" i="1"/>
  <c r="AX20" i="1" s="1"/>
  <c r="AU20" i="1"/>
  <c r="AT20" i="1"/>
  <c r="AS20" i="1"/>
  <c r="BN19" i="1"/>
  <c r="BM19" i="1"/>
  <c r="BL19" i="1"/>
  <c r="BK19" i="1"/>
  <c r="BJ19" i="1"/>
  <c r="BI19" i="1"/>
  <c r="BH19" i="1"/>
  <c r="BG19" i="1"/>
  <c r="BF19" i="1"/>
  <c r="BE19" i="1"/>
  <c r="BC19" i="1"/>
  <c r="BB19" i="1"/>
  <c r="BD19" i="1" s="1"/>
  <c r="BA19" i="1"/>
  <c r="AZ19" i="1"/>
  <c r="AY19" i="1"/>
  <c r="AW19" i="1"/>
  <c r="BO19" i="1" s="1"/>
  <c r="AU19" i="1"/>
  <c r="AT19" i="1"/>
  <c r="AS19" i="1"/>
  <c r="BO18" i="1"/>
  <c r="AV18" i="1" s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W18" i="1"/>
  <c r="AX18" i="1" s="1"/>
  <c r="BP18" i="1" s="1"/>
  <c r="AU18" i="1"/>
  <c r="AT18" i="1"/>
  <c r="AS18" i="1"/>
  <c r="BN17" i="1"/>
  <c r="BM17" i="1"/>
  <c r="BL17" i="1"/>
  <c r="BK17" i="1"/>
  <c r="BJ17" i="1"/>
  <c r="BI17" i="1"/>
  <c r="BO17" i="1" s="1"/>
  <c r="AV17" i="1" s="1"/>
  <c r="BH17" i="1"/>
  <c r="BG17" i="1"/>
  <c r="BF17" i="1"/>
  <c r="BE17" i="1"/>
  <c r="BD17" i="1"/>
  <c r="BC17" i="1"/>
  <c r="BB17" i="1"/>
  <c r="BA17" i="1"/>
  <c r="AZ17" i="1"/>
  <c r="AY17" i="1"/>
  <c r="AW17" i="1"/>
  <c r="AX17" i="1" s="1"/>
  <c r="BP17" i="1" s="1"/>
  <c r="AU17" i="1"/>
  <c r="AT17" i="1"/>
  <c r="AS17" i="1"/>
  <c r="BN16" i="1"/>
  <c r="BM16" i="1"/>
  <c r="BL16" i="1"/>
  <c r="BK16" i="1"/>
  <c r="BJ16" i="1"/>
  <c r="BI16" i="1"/>
  <c r="BH16" i="1"/>
  <c r="BG16" i="1"/>
  <c r="BF16" i="1"/>
  <c r="BE16" i="1"/>
  <c r="BC16" i="1"/>
  <c r="BB16" i="1"/>
  <c r="BD16" i="1" s="1"/>
  <c r="BA16" i="1"/>
  <c r="AZ16" i="1"/>
  <c r="AY16" i="1"/>
  <c r="AW16" i="1"/>
  <c r="BO16" i="1" s="1"/>
  <c r="AU16" i="1"/>
  <c r="AT16" i="1"/>
  <c r="AV16" i="1" s="1"/>
  <c r="AS16" i="1"/>
  <c r="BN15" i="1"/>
  <c r="BM15" i="1"/>
  <c r="BL15" i="1"/>
  <c r="BK15" i="1"/>
  <c r="BJ15" i="1"/>
  <c r="BI15" i="1"/>
  <c r="BH15" i="1"/>
  <c r="BG15" i="1"/>
  <c r="BF15" i="1"/>
  <c r="BE15" i="1"/>
  <c r="BC15" i="1"/>
  <c r="BB15" i="1"/>
  <c r="BD15" i="1" s="1"/>
  <c r="BA15" i="1"/>
  <c r="AZ15" i="1"/>
  <c r="AY15" i="1"/>
  <c r="AW15" i="1"/>
  <c r="BO15" i="1" s="1"/>
  <c r="AU15" i="1"/>
  <c r="AT15" i="1"/>
  <c r="AS15" i="1"/>
  <c r="BO14" i="1"/>
  <c r="AV14" i="1" s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W14" i="1"/>
  <c r="AX14" i="1" s="1"/>
  <c r="BP14" i="1" s="1"/>
  <c r="AU14" i="1"/>
  <c r="AT14" i="1"/>
  <c r="AS14" i="1"/>
  <c r="BN13" i="1"/>
  <c r="BM13" i="1"/>
  <c r="BL13" i="1"/>
  <c r="BK13" i="1"/>
  <c r="BJ13" i="1"/>
  <c r="BI13" i="1"/>
  <c r="BO13" i="1" s="1"/>
  <c r="AV13" i="1" s="1"/>
  <c r="BH13" i="1"/>
  <c r="BG13" i="1"/>
  <c r="BF13" i="1"/>
  <c r="BE13" i="1"/>
  <c r="BD13" i="1"/>
  <c r="BC13" i="1"/>
  <c r="BB13" i="1"/>
  <c r="BA13" i="1"/>
  <c r="AZ13" i="1"/>
  <c r="AY13" i="1"/>
  <c r="AX13" i="1"/>
  <c r="BP13" i="1" s="1"/>
  <c r="AW13" i="1"/>
  <c r="AU13" i="1"/>
  <c r="AT13" i="1"/>
  <c r="AS13" i="1"/>
  <c r="BN12" i="1"/>
  <c r="BM12" i="1"/>
  <c r="BL12" i="1"/>
  <c r="BK12" i="1"/>
  <c r="BJ12" i="1"/>
  <c r="BI12" i="1"/>
  <c r="BH12" i="1"/>
  <c r="BG12" i="1"/>
  <c r="BF12" i="1"/>
  <c r="BE12" i="1"/>
  <c r="BC12" i="1"/>
  <c r="BB12" i="1"/>
  <c r="BD12" i="1" s="1"/>
  <c r="BA12" i="1"/>
  <c r="AZ12" i="1"/>
  <c r="AY12" i="1"/>
  <c r="AW12" i="1"/>
  <c r="BO12" i="1" s="1"/>
  <c r="AU12" i="1"/>
  <c r="AT12" i="1"/>
  <c r="AV12" i="1" s="1"/>
  <c r="AS12" i="1"/>
  <c r="BN11" i="1"/>
  <c r="BM11" i="1"/>
  <c r="BL11" i="1"/>
  <c r="BK11" i="1"/>
  <c r="BJ11" i="1"/>
  <c r="BI11" i="1"/>
  <c r="BH11" i="1"/>
  <c r="BG11" i="1"/>
  <c r="BF11" i="1"/>
  <c r="BE11" i="1"/>
  <c r="BB11" i="1"/>
  <c r="BD11" i="1" s="1"/>
  <c r="BA11" i="1"/>
  <c r="AZ11" i="1"/>
  <c r="AY11" i="1"/>
  <c r="AW11" i="1"/>
  <c r="BO11" i="1" s="1"/>
  <c r="AU11" i="1"/>
  <c r="AT11" i="1"/>
  <c r="AS11" i="1"/>
  <c r="E79" i="5"/>
  <c r="E78" i="5"/>
  <c r="C77" i="5"/>
  <c r="C76" i="5"/>
  <c r="D74" i="5"/>
  <c r="D73" i="5"/>
  <c r="E71" i="5"/>
  <c r="E70" i="5"/>
  <c r="C69" i="5"/>
  <c r="C68" i="5"/>
  <c r="D66" i="5"/>
  <c r="D65" i="5"/>
  <c r="E55" i="5"/>
  <c r="E54" i="5"/>
  <c r="E53" i="5"/>
  <c r="E52" i="5"/>
  <c r="E51" i="5"/>
  <c r="E46" i="5"/>
  <c r="E45" i="5"/>
  <c r="E44" i="5"/>
  <c r="E43" i="5"/>
  <c r="E42" i="5"/>
  <c r="E41" i="5"/>
  <c r="E3" i="5"/>
  <c r="Y8" i="1"/>
  <c r="X8" i="1"/>
  <c r="W8" i="1"/>
  <c r="V8" i="1"/>
  <c r="U8" i="1"/>
  <c r="T8" i="1"/>
  <c r="S8" i="1"/>
  <c r="R8" i="1"/>
  <c r="Q8" i="1"/>
  <c r="P8" i="1"/>
  <c r="N8" i="1"/>
  <c r="M8" i="1"/>
  <c r="L8" i="1"/>
  <c r="K8" i="1"/>
  <c r="I8" i="1"/>
  <c r="H8" i="1"/>
  <c r="C8" i="1"/>
  <c r="BN500" i="1"/>
  <c r="BM500" i="1"/>
  <c r="BL500" i="1"/>
  <c r="BK500" i="1"/>
  <c r="BJ500" i="1"/>
  <c r="BI500" i="1"/>
  <c r="BH500" i="1"/>
  <c r="BG500" i="1"/>
  <c r="BF500" i="1"/>
  <c r="BE500" i="1"/>
  <c r="BB500" i="1"/>
  <c r="BA500" i="1"/>
  <c r="AZ500" i="1"/>
  <c r="AY500" i="1"/>
  <c r="AW500" i="1"/>
  <c r="AU500" i="1"/>
  <c r="AT500" i="1"/>
  <c r="AS500" i="1"/>
  <c r="BN499" i="1"/>
  <c r="BM499" i="1"/>
  <c r="BL499" i="1"/>
  <c r="BK499" i="1"/>
  <c r="BJ499" i="1"/>
  <c r="BI499" i="1"/>
  <c r="BH499" i="1"/>
  <c r="BG499" i="1"/>
  <c r="BF499" i="1"/>
  <c r="BE499" i="1"/>
  <c r="BD499" i="1"/>
  <c r="BC499" i="1"/>
  <c r="BB499" i="1"/>
  <c r="BA499" i="1"/>
  <c r="AZ499" i="1"/>
  <c r="AY499" i="1"/>
  <c r="AW499" i="1"/>
  <c r="AU499" i="1"/>
  <c r="AT499" i="1"/>
  <c r="AS499" i="1"/>
  <c r="BN498" i="1"/>
  <c r="BM498" i="1"/>
  <c r="BL498" i="1"/>
  <c r="BK498" i="1"/>
  <c r="BJ498" i="1"/>
  <c r="BI498" i="1"/>
  <c r="BH498" i="1"/>
  <c r="BG498" i="1"/>
  <c r="BF498" i="1"/>
  <c r="BE498" i="1"/>
  <c r="BC498" i="1"/>
  <c r="BB498" i="1"/>
  <c r="BD498" i="1" s="1"/>
  <c r="BA498" i="1"/>
  <c r="AZ498" i="1"/>
  <c r="AY498" i="1"/>
  <c r="BP498" i="1" s="1"/>
  <c r="AW498" i="1"/>
  <c r="AX498" i="1" s="1"/>
  <c r="AU498" i="1"/>
  <c r="AT498" i="1"/>
  <c r="AS498" i="1"/>
  <c r="BO497" i="1"/>
  <c r="AV497" i="1" s="1"/>
  <c r="BN497" i="1"/>
  <c r="BM497" i="1"/>
  <c r="BL497" i="1"/>
  <c r="BK497" i="1"/>
  <c r="BJ497" i="1"/>
  <c r="BI497" i="1"/>
  <c r="BH497" i="1"/>
  <c r="BG497" i="1"/>
  <c r="BF497" i="1"/>
  <c r="BE497" i="1"/>
  <c r="BD497" i="1"/>
  <c r="BC497" i="1"/>
  <c r="BB497" i="1"/>
  <c r="BA497" i="1"/>
  <c r="AZ497" i="1"/>
  <c r="AY497" i="1"/>
  <c r="AW497" i="1"/>
  <c r="AX497" i="1" s="1"/>
  <c r="AU497" i="1"/>
  <c r="AT497" i="1"/>
  <c r="AS497" i="1"/>
  <c r="BN496" i="1"/>
  <c r="BM496" i="1"/>
  <c r="BL496" i="1"/>
  <c r="BK496" i="1"/>
  <c r="BJ496" i="1"/>
  <c r="BI496" i="1"/>
  <c r="BH496" i="1"/>
  <c r="BG496" i="1"/>
  <c r="BF496" i="1"/>
  <c r="BE496" i="1"/>
  <c r="BC496" i="1"/>
  <c r="BB496" i="1"/>
  <c r="BD496" i="1" s="1"/>
  <c r="BA496" i="1"/>
  <c r="AZ496" i="1"/>
  <c r="AY496" i="1"/>
  <c r="AW496" i="1"/>
  <c r="AX496" i="1" s="1"/>
  <c r="AU496" i="1"/>
  <c r="AT496" i="1"/>
  <c r="AS496" i="1"/>
  <c r="BN495" i="1"/>
  <c r="BM495" i="1"/>
  <c r="BL495" i="1"/>
  <c r="BK495" i="1"/>
  <c r="BJ495" i="1"/>
  <c r="BI495" i="1"/>
  <c r="BH495" i="1"/>
  <c r="BG495" i="1"/>
  <c r="BF495" i="1"/>
  <c r="BE495" i="1"/>
  <c r="BD495" i="1"/>
  <c r="BC495" i="1"/>
  <c r="BB495" i="1"/>
  <c r="BA495" i="1"/>
  <c r="AZ495" i="1"/>
  <c r="AY495" i="1"/>
  <c r="AW495" i="1"/>
  <c r="AX495" i="1" s="1"/>
  <c r="AU495" i="1"/>
  <c r="AT495" i="1"/>
  <c r="AS495" i="1"/>
  <c r="BN494" i="1"/>
  <c r="BM494" i="1"/>
  <c r="BL494" i="1"/>
  <c r="BK494" i="1"/>
  <c r="BJ494" i="1"/>
  <c r="BI494" i="1"/>
  <c r="BH494" i="1"/>
  <c r="BG494" i="1"/>
  <c r="BF494" i="1"/>
  <c r="BE494" i="1"/>
  <c r="BC494" i="1"/>
  <c r="BB494" i="1"/>
  <c r="BD494" i="1" s="1"/>
  <c r="BA494" i="1"/>
  <c r="AZ494" i="1"/>
  <c r="AY494" i="1"/>
  <c r="AW494" i="1"/>
  <c r="AX494" i="1" s="1"/>
  <c r="AU494" i="1"/>
  <c r="AT494" i="1"/>
  <c r="AS494" i="1"/>
  <c r="BN493" i="1"/>
  <c r="BM493" i="1"/>
  <c r="BL493" i="1"/>
  <c r="BK493" i="1"/>
  <c r="BJ493" i="1"/>
  <c r="BI493" i="1"/>
  <c r="BH493" i="1"/>
  <c r="BG493" i="1"/>
  <c r="BF493" i="1"/>
  <c r="BE493" i="1"/>
  <c r="BD493" i="1"/>
  <c r="BC493" i="1"/>
  <c r="BB493" i="1"/>
  <c r="BA493" i="1"/>
  <c r="AZ493" i="1"/>
  <c r="AY493" i="1"/>
  <c r="AW493" i="1"/>
  <c r="AX493" i="1" s="1"/>
  <c r="AU493" i="1"/>
  <c r="AT493" i="1"/>
  <c r="AS493" i="1"/>
  <c r="BN492" i="1"/>
  <c r="BM492" i="1"/>
  <c r="BL492" i="1"/>
  <c r="BK492" i="1"/>
  <c r="BJ492" i="1"/>
  <c r="BI492" i="1"/>
  <c r="BH492" i="1"/>
  <c r="BG492" i="1"/>
  <c r="BF492" i="1"/>
  <c r="BE492" i="1"/>
  <c r="BC492" i="1"/>
  <c r="BB492" i="1"/>
  <c r="BD492" i="1" s="1"/>
  <c r="BA492" i="1"/>
  <c r="AZ492" i="1"/>
  <c r="AY492" i="1"/>
  <c r="AW492" i="1"/>
  <c r="AX492" i="1" s="1"/>
  <c r="AU492" i="1"/>
  <c r="AT492" i="1"/>
  <c r="AS492" i="1"/>
  <c r="BO491" i="1"/>
  <c r="AV491" i="1" s="1"/>
  <c r="BN491" i="1"/>
  <c r="BM491" i="1"/>
  <c r="BL491" i="1"/>
  <c r="BK491" i="1"/>
  <c r="BJ491" i="1"/>
  <c r="BI491" i="1"/>
  <c r="BH491" i="1"/>
  <c r="BG491" i="1"/>
  <c r="BF491" i="1"/>
  <c r="BE491" i="1"/>
  <c r="BD491" i="1"/>
  <c r="BC491" i="1"/>
  <c r="BB491" i="1"/>
  <c r="BA491" i="1"/>
  <c r="AZ491" i="1"/>
  <c r="AY491" i="1"/>
  <c r="BQ491" i="1" s="1"/>
  <c r="AW491" i="1"/>
  <c r="AX491" i="1" s="1"/>
  <c r="AU491" i="1"/>
  <c r="AT491" i="1"/>
  <c r="AS491" i="1"/>
  <c r="BN490" i="1"/>
  <c r="BM490" i="1"/>
  <c r="BL490" i="1"/>
  <c r="BK490" i="1"/>
  <c r="BJ490" i="1"/>
  <c r="BI490" i="1"/>
  <c r="BH490" i="1"/>
  <c r="BG490" i="1"/>
  <c r="BF490" i="1"/>
  <c r="BE490" i="1"/>
  <c r="BC490" i="1"/>
  <c r="BB490" i="1"/>
  <c r="BD490" i="1" s="1"/>
  <c r="BA490" i="1"/>
  <c r="AZ490" i="1"/>
  <c r="AY490" i="1"/>
  <c r="AW490" i="1"/>
  <c r="AX490" i="1" s="1"/>
  <c r="AU490" i="1"/>
  <c r="AT490" i="1"/>
  <c r="AS490" i="1"/>
  <c r="BO489" i="1"/>
  <c r="AV489" i="1" s="1"/>
  <c r="BN489" i="1"/>
  <c r="BL489" i="1"/>
  <c r="BM489" i="1" s="1"/>
  <c r="BK489" i="1"/>
  <c r="BQ489" i="1" s="1"/>
  <c r="BJ489" i="1"/>
  <c r="BI489" i="1"/>
  <c r="BH489" i="1"/>
  <c r="BG489" i="1"/>
  <c r="BF489" i="1"/>
  <c r="BE489" i="1"/>
  <c r="BD489" i="1"/>
  <c r="BC489" i="1"/>
  <c r="BB489" i="1"/>
  <c r="BA489" i="1"/>
  <c r="AZ489" i="1"/>
  <c r="AY489" i="1"/>
  <c r="AW489" i="1"/>
  <c r="AX489" i="1" s="1"/>
  <c r="AU489" i="1"/>
  <c r="AT489" i="1"/>
  <c r="AS489" i="1"/>
  <c r="BN488" i="1"/>
  <c r="BM488" i="1"/>
  <c r="BL488" i="1"/>
  <c r="BK488" i="1"/>
  <c r="BJ488" i="1"/>
  <c r="BI488" i="1"/>
  <c r="BH488" i="1"/>
  <c r="BG488" i="1"/>
  <c r="BF488" i="1"/>
  <c r="BE488" i="1"/>
  <c r="BC488" i="1"/>
  <c r="BB488" i="1"/>
  <c r="BD488" i="1" s="1"/>
  <c r="BA488" i="1"/>
  <c r="AZ488" i="1"/>
  <c r="AY488" i="1"/>
  <c r="AW488" i="1"/>
  <c r="AX488" i="1" s="1"/>
  <c r="AU488" i="1"/>
  <c r="AT488" i="1"/>
  <c r="AS488" i="1"/>
  <c r="BN487" i="1"/>
  <c r="BL487" i="1"/>
  <c r="BM487" i="1" s="1"/>
  <c r="BK487" i="1"/>
  <c r="BJ487" i="1"/>
  <c r="BI487" i="1"/>
  <c r="BH487" i="1"/>
  <c r="BG487" i="1"/>
  <c r="BF487" i="1"/>
  <c r="BE487" i="1"/>
  <c r="BD487" i="1"/>
  <c r="BC487" i="1"/>
  <c r="BB487" i="1"/>
  <c r="BA487" i="1"/>
  <c r="AZ487" i="1"/>
  <c r="AY487" i="1"/>
  <c r="AW487" i="1"/>
  <c r="AX487" i="1" s="1"/>
  <c r="AU487" i="1"/>
  <c r="AT487" i="1"/>
  <c r="AS487" i="1"/>
  <c r="BN486" i="1"/>
  <c r="BM486" i="1"/>
  <c r="BL486" i="1"/>
  <c r="BK486" i="1"/>
  <c r="BJ486" i="1"/>
  <c r="BI486" i="1"/>
  <c r="BH486" i="1"/>
  <c r="BG486" i="1"/>
  <c r="BF486" i="1"/>
  <c r="BE486" i="1"/>
  <c r="BC486" i="1"/>
  <c r="BB486" i="1"/>
  <c r="BD486" i="1" s="1"/>
  <c r="BA486" i="1"/>
  <c r="AZ486" i="1"/>
  <c r="AY486" i="1"/>
  <c r="AW486" i="1"/>
  <c r="AX486" i="1" s="1"/>
  <c r="AU486" i="1"/>
  <c r="AT486" i="1"/>
  <c r="AS486" i="1"/>
  <c r="BN485" i="1"/>
  <c r="BM485" i="1"/>
  <c r="BL485" i="1"/>
  <c r="BK485" i="1"/>
  <c r="BJ485" i="1"/>
  <c r="BI485" i="1"/>
  <c r="BH485" i="1"/>
  <c r="BG485" i="1"/>
  <c r="BF485" i="1"/>
  <c r="BE485" i="1"/>
  <c r="BD485" i="1"/>
  <c r="BC485" i="1"/>
  <c r="BB485" i="1"/>
  <c r="BA485" i="1"/>
  <c r="AZ485" i="1"/>
  <c r="AY485" i="1"/>
  <c r="AW485" i="1"/>
  <c r="AX485" i="1" s="1"/>
  <c r="AU485" i="1"/>
  <c r="AT485" i="1"/>
  <c r="AS485" i="1"/>
  <c r="BN484" i="1"/>
  <c r="BM484" i="1"/>
  <c r="BL484" i="1"/>
  <c r="BK484" i="1"/>
  <c r="BJ484" i="1"/>
  <c r="BI484" i="1"/>
  <c r="BH484" i="1"/>
  <c r="BG484" i="1"/>
  <c r="BF484" i="1"/>
  <c r="BE484" i="1"/>
  <c r="BC484" i="1"/>
  <c r="BB484" i="1"/>
  <c r="BD484" i="1" s="1"/>
  <c r="BA484" i="1"/>
  <c r="AZ484" i="1"/>
  <c r="AY484" i="1"/>
  <c r="AW484" i="1"/>
  <c r="AX484" i="1" s="1"/>
  <c r="BP484" i="1" s="1"/>
  <c r="AU484" i="1"/>
  <c r="AT484" i="1"/>
  <c r="AS484" i="1"/>
  <c r="BN483" i="1"/>
  <c r="BL483" i="1"/>
  <c r="BM483" i="1" s="1"/>
  <c r="BK483" i="1"/>
  <c r="BJ483" i="1"/>
  <c r="BI483" i="1"/>
  <c r="BH483" i="1"/>
  <c r="BG483" i="1"/>
  <c r="BF483" i="1"/>
  <c r="BE483" i="1"/>
  <c r="BD483" i="1"/>
  <c r="BC483" i="1"/>
  <c r="BB483" i="1"/>
  <c r="BA483" i="1"/>
  <c r="AZ483" i="1"/>
  <c r="AY483" i="1"/>
  <c r="AW483" i="1"/>
  <c r="AU483" i="1"/>
  <c r="AT483" i="1"/>
  <c r="AS483" i="1"/>
  <c r="BN482" i="1"/>
  <c r="BM482" i="1"/>
  <c r="BL482" i="1"/>
  <c r="BK482" i="1"/>
  <c r="BJ482" i="1"/>
  <c r="BI482" i="1"/>
  <c r="BH482" i="1"/>
  <c r="BG482" i="1"/>
  <c r="BF482" i="1"/>
  <c r="BE482" i="1"/>
  <c r="BC482" i="1"/>
  <c r="BB482" i="1"/>
  <c r="BD482" i="1" s="1"/>
  <c r="BA482" i="1"/>
  <c r="AZ482" i="1"/>
  <c r="AY482" i="1"/>
  <c r="AW482" i="1"/>
  <c r="AX482" i="1" s="1"/>
  <c r="AU482" i="1"/>
  <c r="AT482" i="1"/>
  <c r="AS482" i="1"/>
  <c r="BO481" i="1"/>
  <c r="AV481" i="1" s="1"/>
  <c r="BN481" i="1"/>
  <c r="BM481" i="1"/>
  <c r="BL481" i="1"/>
  <c r="BK481" i="1"/>
  <c r="BJ481" i="1"/>
  <c r="BI481" i="1"/>
  <c r="BH481" i="1"/>
  <c r="BG481" i="1"/>
  <c r="BF481" i="1"/>
  <c r="BE481" i="1"/>
  <c r="BD481" i="1"/>
  <c r="BC481" i="1"/>
  <c r="BB481" i="1"/>
  <c r="BA481" i="1"/>
  <c r="AZ481" i="1"/>
  <c r="AY481" i="1"/>
  <c r="AW481" i="1"/>
  <c r="AX481" i="1" s="1"/>
  <c r="AU481" i="1"/>
  <c r="AT481" i="1"/>
  <c r="AS481" i="1"/>
  <c r="BN480" i="1"/>
  <c r="BM480" i="1"/>
  <c r="BL480" i="1"/>
  <c r="BK480" i="1"/>
  <c r="BJ480" i="1"/>
  <c r="BI480" i="1"/>
  <c r="BH480" i="1"/>
  <c r="BG480" i="1"/>
  <c r="BF480" i="1"/>
  <c r="BE480" i="1"/>
  <c r="BC480" i="1"/>
  <c r="BB480" i="1"/>
  <c r="BD480" i="1" s="1"/>
  <c r="BA480" i="1"/>
  <c r="AZ480" i="1"/>
  <c r="AY480" i="1"/>
  <c r="AW480" i="1"/>
  <c r="AX480" i="1" s="1"/>
  <c r="AU480" i="1"/>
  <c r="AT480" i="1"/>
  <c r="AS480" i="1"/>
  <c r="BN479" i="1"/>
  <c r="BM479" i="1"/>
  <c r="BL479" i="1"/>
  <c r="BK479" i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W479" i="1"/>
  <c r="AX479" i="1" s="1"/>
  <c r="AU479" i="1"/>
  <c r="AT479" i="1"/>
  <c r="AS479" i="1"/>
  <c r="BN478" i="1"/>
  <c r="BM478" i="1"/>
  <c r="BL478" i="1"/>
  <c r="BK478" i="1"/>
  <c r="BJ478" i="1"/>
  <c r="BI478" i="1"/>
  <c r="BH478" i="1"/>
  <c r="BG478" i="1"/>
  <c r="BF478" i="1"/>
  <c r="BE478" i="1"/>
  <c r="BC478" i="1"/>
  <c r="BB478" i="1"/>
  <c r="BD478" i="1" s="1"/>
  <c r="BA478" i="1"/>
  <c r="AZ478" i="1"/>
  <c r="AY478" i="1"/>
  <c r="AW478" i="1"/>
  <c r="AX478" i="1" s="1"/>
  <c r="BP478" i="1" s="1"/>
  <c r="AU478" i="1"/>
  <c r="AT478" i="1"/>
  <c r="AS478" i="1"/>
  <c r="BN477" i="1"/>
  <c r="BM477" i="1"/>
  <c r="BL477" i="1"/>
  <c r="BK477" i="1"/>
  <c r="BJ477" i="1"/>
  <c r="BI477" i="1"/>
  <c r="BH477" i="1"/>
  <c r="BG477" i="1"/>
  <c r="BF477" i="1"/>
  <c r="BE477" i="1"/>
  <c r="BD477" i="1"/>
  <c r="BC477" i="1"/>
  <c r="BB477" i="1"/>
  <c r="BA477" i="1"/>
  <c r="AZ477" i="1"/>
  <c r="AY477" i="1"/>
  <c r="AW477" i="1"/>
  <c r="AX477" i="1" s="1"/>
  <c r="AU477" i="1"/>
  <c r="AT477" i="1"/>
  <c r="AS477" i="1"/>
  <c r="BN476" i="1"/>
  <c r="BM476" i="1"/>
  <c r="BL476" i="1"/>
  <c r="BK476" i="1"/>
  <c r="BJ476" i="1"/>
  <c r="BI476" i="1"/>
  <c r="BH476" i="1"/>
  <c r="BG476" i="1"/>
  <c r="BF476" i="1"/>
  <c r="BE476" i="1"/>
  <c r="BC476" i="1"/>
  <c r="BB476" i="1"/>
  <c r="BD476" i="1" s="1"/>
  <c r="BA476" i="1"/>
  <c r="AZ476" i="1"/>
  <c r="AY476" i="1"/>
  <c r="AW476" i="1"/>
  <c r="AX476" i="1" s="1"/>
  <c r="AU476" i="1"/>
  <c r="AT476" i="1"/>
  <c r="AS476" i="1"/>
  <c r="BO475" i="1"/>
  <c r="AV475" i="1" s="1"/>
  <c r="BN475" i="1"/>
  <c r="BM475" i="1"/>
  <c r="BL475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BQ475" i="1" s="1"/>
  <c r="AW475" i="1"/>
  <c r="AX475" i="1" s="1"/>
  <c r="AU475" i="1"/>
  <c r="AT475" i="1"/>
  <c r="AS475" i="1"/>
  <c r="BN474" i="1"/>
  <c r="BM474" i="1"/>
  <c r="BL474" i="1"/>
  <c r="BK474" i="1"/>
  <c r="BJ474" i="1"/>
  <c r="BI474" i="1"/>
  <c r="BH474" i="1"/>
  <c r="BG474" i="1"/>
  <c r="BF474" i="1"/>
  <c r="BE474" i="1"/>
  <c r="BC474" i="1"/>
  <c r="BB474" i="1"/>
  <c r="BD474" i="1" s="1"/>
  <c r="BA474" i="1"/>
  <c r="AZ474" i="1"/>
  <c r="AY474" i="1"/>
  <c r="AW474" i="1"/>
  <c r="AX474" i="1" s="1"/>
  <c r="AU474" i="1"/>
  <c r="AT474" i="1"/>
  <c r="AS474" i="1"/>
  <c r="BO473" i="1"/>
  <c r="AV473" i="1" s="1"/>
  <c r="BN473" i="1"/>
  <c r="BL473" i="1"/>
  <c r="BM473" i="1" s="1"/>
  <c r="BK473" i="1"/>
  <c r="BQ473" i="1" s="1"/>
  <c r="BJ473" i="1"/>
  <c r="BI473" i="1"/>
  <c r="BH473" i="1"/>
  <c r="BG473" i="1"/>
  <c r="BF473" i="1"/>
  <c r="BE473" i="1"/>
  <c r="BD473" i="1"/>
  <c r="BC473" i="1"/>
  <c r="BB473" i="1"/>
  <c r="BA473" i="1"/>
  <c r="AZ473" i="1"/>
  <c r="AY473" i="1"/>
  <c r="AW473" i="1"/>
  <c r="AX473" i="1" s="1"/>
  <c r="AU473" i="1"/>
  <c r="AT473" i="1"/>
  <c r="AS473" i="1"/>
  <c r="BN472" i="1"/>
  <c r="BM472" i="1"/>
  <c r="BL472" i="1"/>
  <c r="BK472" i="1"/>
  <c r="BJ472" i="1"/>
  <c r="BI472" i="1"/>
  <c r="BH472" i="1"/>
  <c r="BG472" i="1"/>
  <c r="BF472" i="1"/>
  <c r="BE472" i="1"/>
  <c r="BC472" i="1"/>
  <c r="BB472" i="1"/>
  <c r="BD472" i="1" s="1"/>
  <c r="BA472" i="1"/>
  <c r="AZ472" i="1"/>
  <c r="AY472" i="1"/>
  <c r="AW472" i="1"/>
  <c r="AX472" i="1" s="1"/>
  <c r="AU472" i="1"/>
  <c r="AT472" i="1"/>
  <c r="AS472" i="1"/>
  <c r="BN471" i="1"/>
  <c r="BL471" i="1"/>
  <c r="BM471" i="1" s="1"/>
  <c r="BK471" i="1"/>
  <c r="BJ471" i="1"/>
  <c r="BI471" i="1"/>
  <c r="BH471" i="1"/>
  <c r="BG471" i="1"/>
  <c r="BF471" i="1"/>
  <c r="BE471" i="1"/>
  <c r="BD471" i="1"/>
  <c r="BC471" i="1"/>
  <c r="BB471" i="1"/>
  <c r="BA471" i="1"/>
  <c r="AZ471" i="1"/>
  <c r="AY471" i="1"/>
  <c r="AW471" i="1"/>
  <c r="AX471" i="1" s="1"/>
  <c r="AU471" i="1"/>
  <c r="AT471" i="1"/>
  <c r="AS471" i="1"/>
  <c r="BN470" i="1"/>
  <c r="BM470" i="1"/>
  <c r="BL470" i="1"/>
  <c r="BK470" i="1"/>
  <c r="BJ470" i="1"/>
  <c r="BI470" i="1"/>
  <c r="BH470" i="1"/>
  <c r="BG470" i="1"/>
  <c r="BF470" i="1"/>
  <c r="BE470" i="1"/>
  <c r="BD470" i="1"/>
  <c r="BC470" i="1"/>
  <c r="BB470" i="1"/>
  <c r="BA470" i="1"/>
  <c r="AZ470" i="1"/>
  <c r="AY470" i="1"/>
  <c r="AW470" i="1"/>
  <c r="AU470" i="1"/>
  <c r="AT470" i="1"/>
  <c r="AS470" i="1"/>
  <c r="BN469" i="1"/>
  <c r="BM469" i="1"/>
  <c r="BL469" i="1"/>
  <c r="BK469" i="1"/>
  <c r="BJ469" i="1"/>
  <c r="BI469" i="1"/>
  <c r="BH469" i="1"/>
  <c r="BG469" i="1"/>
  <c r="BF469" i="1"/>
  <c r="BE469" i="1"/>
  <c r="BD469" i="1"/>
  <c r="BC469" i="1"/>
  <c r="BB469" i="1"/>
  <c r="BA469" i="1"/>
  <c r="AZ469" i="1"/>
  <c r="BP469" i="1" s="1"/>
  <c r="AY469" i="1"/>
  <c r="AW469" i="1"/>
  <c r="AX469" i="1" s="1"/>
  <c r="AU469" i="1"/>
  <c r="AT469" i="1"/>
  <c r="AS469" i="1"/>
  <c r="BN468" i="1"/>
  <c r="BM468" i="1"/>
  <c r="BL468" i="1"/>
  <c r="BK468" i="1"/>
  <c r="BJ468" i="1"/>
  <c r="BI468" i="1"/>
  <c r="BH468" i="1"/>
  <c r="BG468" i="1"/>
  <c r="BF468" i="1"/>
  <c r="BE468" i="1"/>
  <c r="BD468" i="1"/>
  <c r="BC468" i="1"/>
  <c r="BB468" i="1"/>
  <c r="BA468" i="1"/>
  <c r="AZ468" i="1"/>
  <c r="AY468" i="1"/>
  <c r="AW468" i="1"/>
  <c r="AX468" i="1" s="1"/>
  <c r="BP468" i="1" s="1"/>
  <c r="AU468" i="1"/>
  <c r="AT468" i="1"/>
  <c r="AS468" i="1"/>
  <c r="BN467" i="1"/>
  <c r="BL467" i="1"/>
  <c r="BM467" i="1" s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W467" i="1"/>
  <c r="AX467" i="1" s="1"/>
  <c r="AU467" i="1"/>
  <c r="AT467" i="1"/>
  <c r="AS467" i="1"/>
  <c r="BN466" i="1"/>
  <c r="BL466" i="1"/>
  <c r="BM466" i="1" s="1"/>
  <c r="BK466" i="1"/>
  <c r="BJ466" i="1"/>
  <c r="BI466" i="1"/>
  <c r="BH466" i="1"/>
  <c r="BG466" i="1"/>
  <c r="BF466" i="1"/>
  <c r="BE466" i="1"/>
  <c r="BD466" i="1"/>
  <c r="BC466" i="1"/>
  <c r="BB466" i="1"/>
  <c r="BA466" i="1"/>
  <c r="AZ466" i="1"/>
  <c r="AY466" i="1"/>
  <c r="AW466" i="1"/>
  <c r="AU466" i="1"/>
  <c r="AT466" i="1"/>
  <c r="AS466" i="1"/>
  <c r="BN465" i="1"/>
  <c r="BL465" i="1"/>
  <c r="BM465" i="1" s="1"/>
  <c r="BK465" i="1"/>
  <c r="BJ465" i="1"/>
  <c r="BI465" i="1"/>
  <c r="BH465" i="1"/>
  <c r="BG465" i="1"/>
  <c r="BF465" i="1"/>
  <c r="BE465" i="1"/>
  <c r="BD465" i="1"/>
  <c r="BC465" i="1"/>
  <c r="BB465" i="1"/>
  <c r="BA465" i="1"/>
  <c r="AZ465" i="1"/>
  <c r="AY465" i="1"/>
  <c r="AW465" i="1"/>
  <c r="AX465" i="1" s="1"/>
  <c r="AU465" i="1"/>
  <c r="AT465" i="1"/>
  <c r="AS465" i="1"/>
  <c r="BN464" i="1"/>
  <c r="BL464" i="1"/>
  <c r="BM464" i="1" s="1"/>
  <c r="BK464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W464" i="1"/>
  <c r="AX464" i="1" s="1"/>
  <c r="AU464" i="1"/>
  <c r="AT464" i="1"/>
  <c r="AS464" i="1"/>
  <c r="BN463" i="1"/>
  <c r="BL463" i="1"/>
  <c r="BM463" i="1" s="1"/>
  <c r="BK463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W463" i="1"/>
  <c r="AX463" i="1" s="1"/>
  <c r="AU463" i="1"/>
  <c r="AT463" i="1"/>
  <c r="AS463" i="1"/>
  <c r="BN462" i="1"/>
  <c r="BL462" i="1"/>
  <c r="BM462" i="1" s="1"/>
  <c r="BK462" i="1"/>
  <c r="BJ462" i="1"/>
  <c r="BI462" i="1"/>
  <c r="BH462" i="1"/>
  <c r="BG462" i="1"/>
  <c r="BF462" i="1"/>
  <c r="BE462" i="1"/>
  <c r="BD462" i="1"/>
  <c r="BC462" i="1"/>
  <c r="BB462" i="1"/>
  <c r="BA462" i="1"/>
  <c r="AZ462" i="1"/>
  <c r="AY462" i="1"/>
  <c r="AW462" i="1"/>
  <c r="AU462" i="1"/>
  <c r="AT462" i="1"/>
  <c r="AS462" i="1"/>
  <c r="BN461" i="1"/>
  <c r="BL461" i="1"/>
  <c r="BM461" i="1" s="1"/>
  <c r="BK461" i="1"/>
  <c r="BJ461" i="1"/>
  <c r="BI461" i="1"/>
  <c r="BH461" i="1"/>
  <c r="BG461" i="1"/>
  <c r="BF461" i="1"/>
  <c r="BE461" i="1"/>
  <c r="BD461" i="1"/>
  <c r="BC461" i="1"/>
  <c r="BB461" i="1"/>
  <c r="BA461" i="1"/>
  <c r="AZ461" i="1"/>
  <c r="BP461" i="1" s="1"/>
  <c r="AY461" i="1"/>
  <c r="AW461" i="1"/>
  <c r="AX461" i="1" s="1"/>
  <c r="AU461" i="1"/>
  <c r="AT461" i="1"/>
  <c r="AS461" i="1"/>
  <c r="BN460" i="1"/>
  <c r="BL460" i="1"/>
  <c r="BM460" i="1" s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W460" i="1"/>
  <c r="AX460" i="1" s="1"/>
  <c r="AU460" i="1"/>
  <c r="AT460" i="1"/>
  <c r="AS460" i="1"/>
  <c r="BN459" i="1"/>
  <c r="BL459" i="1"/>
  <c r="BM459" i="1" s="1"/>
  <c r="BK459" i="1"/>
  <c r="BJ459" i="1"/>
  <c r="BI459" i="1"/>
  <c r="BH459" i="1"/>
  <c r="BG459" i="1"/>
  <c r="BF459" i="1"/>
  <c r="BE459" i="1"/>
  <c r="BD459" i="1"/>
  <c r="BC459" i="1"/>
  <c r="BB459" i="1"/>
  <c r="BA459" i="1"/>
  <c r="AZ459" i="1"/>
  <c r="AY459" i="1"/>
  <c r="AW459" i="1"/>
  <c r="AX459" i="1" s="1"/>
  <c r="AU459" i="1"/>
  <c r="AT459" i="1"/>
  <c r="AS459" i="1"/>
  <c r="BN458" i="1"/>
  <c r="BL458" i="1"/>
  <c r="BM458" i="1" s="1"/>
  <c r="BK458" i="1"/>
  <c r="BJ458" i="1"/>
  <c r="BI458" i="1"/>
  <c r="BH458" i="1"/>
  <c r="BG458" i="1"/>
  <c r="BF458" i="1"/>
  <c r="BE458" i="1"/>
  <c r="BD458" i="1"/>
  <c r="BC458" i="1"/>
  <c r="BB458" i="1"/>
  <c r="BA458" i="1"/>
  <c r="AZ458" i="1"/>
  <c r="AY458" i="1"/>
  <c r="AW458" i="1"/>
  <c r="AU458" i="1"/>
  <c r="AT458" i="1"/>
  <c r="AS458" i="1"/>
  <c r="BN457" i="1"/>
  <c r="BL457" i="1"/>
  <c r="BM457" i="1" s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W457" i="1"/>
  <c r="AX457" i="1" s="1"/>
  <c r="AU457" i="1"/>
  <c r="AT457" i="1"/>
  <c r="AS457" i="1"/>
  <c r="BN456" i="1"/>
  <c r="BL456" i="1"/>
  <c r="BM456" i="1" s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W456" i="1"/>
  <c r="AX456" i="1" s="1"/>
  <c r="BP456" i="1" s="1"/>
  <c r="AU456" i="1"/>
  <c r="AT456" i="1"/>
  <c r="AS456" i="1"/>
  <c r="BN455" i="1"/>
  <c r="BL455" i="1"/>
  <c r="BM455" i="1" s="1"/>
  <c r="BK455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W455" i="1"/>
  <c r="AX455" i="1" s="1"/>
  <c r="AU455" i="1"/>
  <c r="AT455" i="1"/>
  <c r="AS455" i="1"/>
  <c r="BN454" i="1"/>
  <c r="BL454" i="1"/>
  <c r="BM454" i="1" s="1"/>
  <c r="BK454" i="1"/>
  <c r="BJ454" i="1"/>
  <c r="BI454" i="1"/>
  <c r="BH454" i="1"/>
  <c r="BG454" i="1"/>
  <c r="BF454" i="1"/>
  <c r="BE454" i="1"/>
  <c r="BD454" i="1"/>
  <c r="BC454" i="1"/>
  <c r="BB454" i="1"/>
  <c r="BA454" i="1"/>
  <c r="AZ454" i="1"/>
  <c r="AY454" i="1"/>
  <c r="AW454" i="1"/>
  <c r="AU454" i="1"/>
  <c r="AT454" i="1"/>
  <c r="AS454" i="1"/>
  <c r="BP453" i="1"/>
  <c r="BN453" i="1"/>
  <c r="BL453" i="1"/>
  <c r="BM453" i="1" s="1"/>
  <c r="BK453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W453" i="1"/>
  <c r="AX453" i="1" s="1"/>
  <c r="AU453" i="1"/>
  <c r="AT453" i="1"/>
  <c r="AS453" i="1"/>
  <c r="BN452" i="1"/>
  <c r="BL452" i="1"/>
  <c r="BM452" i="1" s="1"/>
  <c r="BK452" i="1"/>
  <c r="BJ452" i="1"/>
  <c r="BI452" i="1"/>
  <c r="BH452" i="1"/>
  <c r="BG452" i="1"/>
  <c r="BF452" i="1"/>
  <c r="BE452" i="1"/>
  <c r="BD452" i="1"/>
  <c r="BC452" i="1"/>
  <c r="BB452" i="1"/>
  <c r="BA452" i="1"/>
  <c r="AZ452" i="1"/>
  <c r="AY452" i="1"/>
  <c r="AW452" i="1"/>
  <c r="AX452" i="1" s="1"/>
  <c r="AU452" i="1"/>
  <c r="AT452" i="1"/>
  <c r="AS452" i="1"/>
  <c r="BN451" i="1"/>
  <c r="BL451" i="1"/>
  <c r="BM451" i="1" s="1"/>
  <c r="BK451" i="1"/>
  <c r="BJ451" i="1"/>
  <c r="BI451" i="1"/>
  <c r="BH451" i="1"/>
  <c r="BG451" i="1"/>
  <c r="BF451" i="1"/>
  <c r="BE451" i="1"/>
  <c r="BD451" i="1"/>
  <c r="BC451" i="1"/>
  <c r="BB451" i="1"/>
  <c r="BA451" i="1"/>
  <c r="AZ451" i="1"/>
  <c r="AY451" i="1"/>
  <c r="AW451" i="1"/>
  <c r="AX451" i="1" s="1"/>
  <c r="AU451" i="1"/>
  <c r="AT451" i="1"/>
  <c r="AS451" i="1"/>
  <c r="BN450" i="1"/>
  <c r="BL450" i="1"/>
  <c r="BM450" i="1" s="1"/>
  <c r="BK450" i="1"/>
  <c r="BJ450" i="1"/>
  <c r="BI450" i="1"/>
  <c r="BH450" i="1"/>
  <c r="BG450" i="1"/>
  <c r="BF450" i="1"/>
  <c r="BE450" i="1"/>
  <c r="BD450" i="1"/>
  <c r="BC450" i="1"/>
  <c r="BB450" i="1"/>
  <c r="BA450" i="1"/>
  <c r="AZ450" i="1"/>
  <c r="AY450" i="1"/>
  <c r="AW450" i="1"/>
  <c r="AU450" i="1"/>
  <c r="AT450" i="1"/>
  <c r="AS450" i="1"/>
  <c r="BP449" i="1"/>
  <c r="BN449" i="1"/>
  <c r="BL449" i="1"/>
  <c r="BM449" i="1" s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W449" i="1"/>
  <c r="AX449" i="1" s="1"/>
  <c r="AU449" i="1"/>
  <c r="AT449" i="1"/>
  <c r="AS449" i="1"/>
  <c r="BN448" i="1"/>
  <c r="BL448" i="1"/>
  <c r="BM448" i="1" s="1"/>
  <c r="BK448" i="1"/>
  <c r="BJ448" i="1"/>
  <c r="BI448" i="1"/>
  <c r="BH448" i="1"/>
  <c r="BG448" i="1"/>
  <c r="BF448" i="1"/>
  <c r="BE448" i="1"/>
  <c r="BD448" i="1"/>
  <c r="BC448" i="1"/>
  <c r="BB448" i="1"/>
  <c r="BA448" i="1"/>
  <c r="AZ448" i="1"/>
  <c r="AY448" i="1"/>
  <c r="AW448" i="1"/>
  <c r="AX448" i="1" s="1"/>
  <c r="AU448" i="1"/>
  <c r="AT448" i="1"/>
  <c r="AS448" i="1"/>
  <c r="BN447" i="1"/>
  <c r="BL447" i="1"/>
  <c r="BM447" i="1" s="1"/>
  <c r="BK447" i="1"/>
  <c r="BJ447" i="1"/>
  <c r="BI447" i="1"/>
  <c r="BH447" i="1"/>
  <c r="BG447" i="1"/>
  <c r="BF447" i="1"/>
  <c r="BE447" i="1"/>
  <c r="BD447" i="1"/>
  <c r="BC447" i="1"/>
  <c r="BB447" i="1"/>
  <c r="BA447" i="1"/>
  <c r="AZ447" i="1"/>
  <c r="AY447" i="1"/>
  <c r="AW447" i="1"/>
  <c r="AX447" i="1" s="1"/>
  <c r="AU447" i="1"/>
  <c r="AT447" i="1"/>
  <c r="AS447" i="1"/>
  <c r="BN446" i="1"/>
  <c r="BL446" i="1"/>
  <c r="BM446" i="1" s="1"/>
  <c r="BK446" i="1"/>
  <c r="BJ446" i="1"/>
  <c r="BI446" i="1"/>
  <c r="BH446" i="1"/>
  <c r="BG446" i="1"/>
  <c r="BF446" i="1"/>
  <c r="BE446" i="1"/>
  <c r="BD446" i="1"/>
  <c r="BC446" i="1"/>
  <c r="BB446" i="1"/>
  <c r="BA446" i="1"/>
  <c r="AZ446" i="1"/>
  <c r="AY446" i="1"/>
  <c r="AW446" i="1"/>
  <c r="AU446" i="1"/>
  <c r="AT446" i="1"/>
  <c r="AS446" i="1"/>
  <c r="BN445" i="1"/>
  <c r="BL445" i="1"/>
  <c r="BM445" i="1" s="1"/>
  <c r="BK445" i="1"/>
  <c r="BJ445" i="1"/>
  <c r="BI445" i="1"/>
  <c r="BH445" i="1"/>
  <c r="BG445" i="1"/>
  <c r="BF445" i="1"/>
  <c r="BE445" i="1"/>
  <c r="BD445" i="1"/>
  <c r="BC445" i="1"/>
  <c r="BB445" i="1"/>
  <c r="BA445" i="1"/>
  <c r="AZ445" i="1"/>
  <c r="AY445" i="1"/>
  <c r="AW445" i="1"/>
  <c r="AX445" i="1" s="1"/>
  <c r="AU445" i="1"/>
  <c r="AT445" i="1"/>
  <c r="AS445" i="1"/>
  <c r="BN444" i="1"/>
  <c r="BL444" i="1"/>
  <c r="BM444" i="1" s="1"/>
  <c r="BK444" i="1"/>
  <c r="BJ444" i="1"/>
  <c r="BI444" i="1"/>
  <c r="BH444" i="1"/>
  <c r="BG444" i="1"/>
  <c r="BF444" i="1"/>
  <c r="BE444" i="1"/>
  <c r="BD444" i="1"/>
  <c r="BC444" i="1"/>
  <c r="BB444" i="1"/>
  <c r="BA444" i="1"/>
  <c r="AZ444" i="1"/>
  <c r="AY444" i="1"/>
  <c r="AW444" i="1"/>
  <c r="AU444" i="1"/>
  <c r="AT444" i="1"/>
  <c r="AS444" i="1"/>
  <c r="BP443" i="1"/>
  <c r="BN443" i="1"/>
  <c r="BL443" i="1"/>
  <c r="BM443" i="1" s="1"/>
  <c r="BK443" i="1"/>
  <c r="BJ443" i="1"/>
  <c r="BI443" i="1"/>
  <c r="BH443" i="1"/>
  <c r="BG443" i="1"/>
  <c r="BF443" i="1"/>
  <c r="BE443" i="1"/>
  <c r="BD443" i="1"/>
  <c r="BC443" i="1"/>
  <c r="BB443" i="1"/>
  <c r="BA443" i="1"/>
  <c r="AZ443" i="1"/>
  <c r="AY443" i="1"/>
  <c r="AW443" i="1"/>
  <c r="AX443" i="1" s="1"/>
  <c r="AU443" i="1"/>
  <c r="AT443" i="1"/>
  <c r="AS443" i="1"/>
  <c r="BN442" i="1"/>
  <c r="BL442" i="1"/>
  <c r="BM442" i="1" s="1"/>
  <c r="BK442" i="1"/>
  <c r="BJ442" i="1"/>
  <c r="BI442" i="1"/>
  <c r="BH442" i="1"/>
  <c r="BG442" i="1"/>
  <c r="BF442" i="1"/>
  <c r="BE442" i="1"/>
  <c r="BD442" i="1"/>
  <c r="BC442" i="1"/>
  <c r="BB442" i="1"/>
  <c r="BA442" i="1"/>
  <c r="AZ442" i="1"/>
  <c r="AY442" i="1"/>
  <c r="AW442" i="1"/>
  <c r="AU442" i="1"/>
  <c r="AT442" i="1"/>
  <c r="AS442" i="1"/>
  <c r="BN441" i="1"/>
  <c r="BL441" i="1"/>
  <c r="BM441" i="1" s="1"/>
  <c r="BK441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W441" i="1"/>
  <c r="AU441" i="1"/>
  <c r="AT441" i="1"/>
  <c r="AS441" i="1"/>
  <c r="BN440" i="1"/>
  <c r="BL440" i="1"/>
  <c r="BM440" i="1" s="1"/>
  <c r="BK440" i="1"/>
  <c r="BJ440" i="1"/>
  <c r="BI440" i="1"/>
  <c r="BH440" i="1"/>
  <c r="BG440" i="1"/>
  <c r="BF440" i="1"/>
  <c r="BE440" i="1"/>
  <c r="BD440" i="1"/>
  <c r="BC440" i="1"/>
  <c r="BB440" i="1"/>
  <c r="BA440" i="1"/>
  <c r="AZ440" i="1"/>
  <c r="AY440" i="1"/>
  <c r="AW440" i="1"/>
  <c r="AU440" i="1"/>
  <c r="AT440" i="1"/>
  <c r="AS440" i="1"/>
  <c r="BN439" i="1"/>
  <c r="BL439" i="1"/>
  <c r="BM439" i="1" s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W439" i="1"/>
  <c r="AU439" i="1"/>
  <c r="AT439" i="1"/>
  <c r="AS439" i="1"/>
  <c r="BN438" i="1"/>
  <c r="BL438" i="1"/>
  <c r="BM438" i="1" s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W438" i="1"/>
  <c r="AU438" i="1"/>
  <c r="AT438" i="1"/>
  <c r="AS438" i="1"/>
  <c r="BN437" i="1"/>
  <c r="BL437" i="1"/>
  <c r="BM437" i="1" s="1"/>
  <c r="BK437" i="1"/>
  <c r="BJ437" i="1"/>
  <c r="BI437" i="1"/>
  <c r="BH437" i="1"/>
  <c r="BG437" i="1"/>
  <c r="BF437" i="1"/>
  <c r="BE437" i="1"/>
  <c r="BD437" i="1"/>
  <c r="BC437" i="1"/>
  <c r="BB437" i="1"/>
  <c r="BA437" i="1"/>
  <c r="AZ437" i="1"/>
  <c r="AY437" i="1"/>
  <c r="AW437" i="1"/>
  <c r="AU437" i="1"/>
  <c r="AT437" i="1"/>
  <c r="AS437" i="1"/>
  <c r="BN436" i="1"/>
  <c r="BL436" i="1"/>
  <c r="BM436" i="1" s="1"/>
  <c r="BK436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W436" i="1"/>
  <c r="AU436" i="1"/>
  <c r="AT436" i="1"/>
  <c r="AS436" i="1"/>
  <c r="BN435" i="1"/>
  <c r="BL435" i="1"/>
  <c r="BM435" i="1" s="1"/>
  <c r="BK435" i="1"/>
  <c r="BJ435" i="1"/>
  <c r="BI435" i="1"/>
  <c r="BH435" i="1"/>
  <c r="BG435" i="1"/>
  <c r="BF435" i="1"/>
  <c r="BE435" i="1"/>
  <c r="BD435" i="1"/>
  <c r="BC435" i="1"/>
  <c r="BB435" i="1"/>
  <c r="BA435" i="1"/>
  <c r="AZ435" i="1"/>
  <c r="AY435" i="1"/>
  <c r="AW435" i="1"/>
  <c r="AU435" i="1"/>
  <c r="AT435" i="1"/>
  <c r="AS435" i="1"/>
  <c r="BN434" i="1"/>
  <c r="BL434" i="1"/>
  <c r="BM434" i="1" s="1"/>
  <c r="BK434" i="1"/>
  <c r="BJ434" i="1"/>
  <c r="BI434" i="1"/>
  <c r="BH434" i="1"/>
  <c r="BG434" i="1"/>
  <c r="BF434" i="1"/>
  <c r="BE434" i="1"/>
  <c r="BD434" i="1"/>
  <c r="BC434" i="1"/>
  <c r="BB434" i="1"/>
  <c r="BA434" i="1"/>
  <c r="AZ434" i="1"/>
  <c r="AY434" i="1"/>
  <c r="AW434" i="1"/>
  <c r="AU434" i="1"/>
  <c r="AT434" i="1"/>
  <c r="AS434" i="1"/>
  <c r="BN433" i="1"/>
  <c r="BL433" i="1"/>
  <c r="BM433" i="1" s="1"/>
  <c r="BK433" i="1"/>
  <c r="BJ433" i="1"/>
  <c r="BI433" i="1"/>
  <c r="BH433" i="1"/>
  <c r="BG433" i="1"/>
  <c r="BF433" i="1"/>
  <c r="BE433" i="1"/>
  <c r="BD433" i="1"/>
  <c r="BC433" i="1"/>
  <c r="BB433" i="1"/>
  <c r="BA433" i="1"/>
  <c r="AZ433" i="1"/>
  <c r="AY433" i="1"/>
  <c r="AW433" i="1"/>
  <c r="AU433" i="1"/>
  <c r="AT433" i="1"/>
  <c r="AS433" i="1"/>
  <c r="BN432" i="1"/>
  <c r="BL432" i="1"/>
  <c r="BM432" i="1" s="1"/>
  <c r="BK432" i="1"/>
  <c r="BJ432" i="1"/>
  <c r="BI432" i="1"/>
  <c r="BH432" i="1"/>
  <c r="BG432" i="1"/>
  <c r="BF432" i="1"/>
  <c r="BE432" i="1"/>
  <c r="BD432" i="1"/>
  <c r="BC432" i="1"/>
  <c r="BB432" i="1"/>
  <c r="BA432" i="1"/>
  <c r="AZ432" i="1"/>
  <c r="AY432" i="1"/>
  <c r="AW432" i="1"/>
  <c r="AU432" i="1"/>
  <c r="AT432" i="1"/>
  <c r="AS432" i="1"/>
  <c r="BN431" i="1"/>
  <c r="BL431" i="1"/>
  <c r="BM431" i="1" s="1"/>
  <c r="BK431" i="1"/>
  <c r="BJ431" i="1"/>
  <c r="BI431" i="1"/>
  <c r="BH431" i="1"/>
  <c r="BG431" i="1"/>
  <c r="BF431" i="1"/>
  <c r="BE431" i="1"/>
  <c r="BD431" i="1"/>
  <c r="BC431" i="1"/>
  <c r="BB431" i="1"/>
  <c r="BA431" i="1"/>
  <c r="AZ431" i="1"/>
  <c r="AY431" i="1"/>
  <c r="AW431" i="1"/>
  <c r="AU431" i="1"/>
  <c r="AT431" i="1"/>
  <c r="AS431" i="1"/>
  <c r="BN430" i="1"/>
  <c r="BL430" i="1"/>
  <c r="BM430" i="1" s="1"/>
  <c r="BK430" i="1"/>
  <c r="BJ430" i="1"/>
  <c r="BI430" i="1"/>
  <c r="BH430" i="1"/>
  <c r="BG430" i="1"/>
  <c r="BF430" i="1"/>
  <c r="BE430" i="1"/>
  <c r="BD430" i="1"/>
  <c r="BC430" i="1"/>
  <c r="BB430" i="1"/>
  <c r="BA430" i="1"/>
  <c r="AZ430" i="1"/>
  <c r="AY430" i="1"/>
  <c r="AW430" i="1"/>
  <c r="AU430" i="1"/>
  <c r="AT430" i="1"/>
  <c r="AS430" i="1"/>
  <c r="BN429" i="1"/>
  <c r="BL429" i="1"/>
  <c r="BM429" i="1" s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W429" i="1"/>
  <c r="AU429" i="1"/>
  <c r="AT429" i="1"/>
  <c r="AS429" i="1"/>
  <c r="BN428" i="1"/>
  <c r="BL428" i="1"/>
  <c r="BM428" i="1" s="1"/>
  <c r="BK428" i="1"/>
  <c r="BJ428" i="1"/>
  <c r="BI428" i="1"/>
  <c r="BH428" i="1"/>
  <c r="BG428" i="1"/>
  <c r="BF428" i="1"/>
  <c r="BE428" i="1"/>
  <c r="BD428" i="1"/>
  <c r="BC428" i="1"/>
  <c r="BB428" i="1"/>
  <c r="BA428" i="1"/>
  <c r="AZ428" i="1"/>
  <c r="AY428" i="1"/>
  <c r="AW428" i="1"/>
  <c r="AU428" i="1"/>
  <c r="AT428" i="1"/>
  <c r="AS428" i="1"/>
  <c r="BN427" i="1"/>
  <c r="BL427" i="1"/>
  <c r="BM427" i="1" s="1"/>
  <c r="BK427" i="1"/>
  <c r="BJ427" i="1"/>
  <c r="BI427" i="1"/>
  <c r="BH427" i="1"/>
  <c r="BG427" i="1"/>
  <c r="BF427" i="1"/>
  <c r="BE427" i="1"/>
  <c r="BD427" i="1"/>
  <c r="BC427" i="1"/>
  <c r="BB427" i="1"/>
  <c r="BA427" i="1"/>
  <c r="AZ427" i="1"/>
  <c r="AY427" i="1"/>
  <c r="AW427" i="1"/>
  <c r="AU427" i="1"/>
  <c r="AT427" i="1"/>
  <c r="AS427" i="1"/>
  <c r="BN426" i="1"/>
  <c r="BL426" i="1"/>
  <c r="BM426" i="1" s="1"/>
  <c r="BK426" i="1"/>
  <c r="BJ426" i="1"/>
  <c r="BI426" i="1"/>
  <c r="BH426" i="1"/>
  <c r="BG426" i="1"/>
  <c r="BF426" i="1"/>
  <c r="BE426" i="1"/>
  <c r="BD426" i="1"/>
  <c r="BC426" i="1"/>
  <c r="BB426" i="1"/>
  <c r="BA426" i="1"/>
  <c r="AZ426" i="1"/>
  <c r="AY426" i="1"/>
  <c r="AW426" i="1"/>
  <c r="AU426" i="1"/>
  <c r="AT426" i="1"/>
  <c r="AS426" i="1"/>
  <c r="BN425" i="1"/>
  <c r="BL425" i="1"/>
  <c r="BM425" i="1" s="1"/>
  <c r="BK425" i="1"/>
  <c r="BJ425" i="1"/>
  <c r="BI425" i="1"/>
  <c r="BH425" i="1"/>
  <c r="BG425" i="1"/>
  <c r="BF425" i="1"/>
  <c r="BE425" i="1"/>
  <c r="BD425" i="1"/>
  <c r="BC425" i="1"/>
  <c r="BB425" i="1"/>
  <c r="BA425" i="1"/>
  <c r="AZ425" i="1"/>
  <c r="AY425" i="1"/>
  <c r="AW425" i="1"/>
  <c r="AU425" i="1"/>
  <c r="AT425" i="1"/>
  <c r="AS425" i="1"/>
  <c r="BN424" i="1"/>
  <c r="BL424" i="1"/>
  <c r="BM424" i="1" s="1"/>
  <c r="BK424" i="1"/>
  <c r="BJ424" i="1"/>
  <c r="BI424" i="1"/>
  <c r="BH424" i="1"/>
  <c r="BG424" i="1"/>
  <c r="BF424" i="1"/>
  <c r="BE424" i="1"/>
  <c r="BD424" i="1"/>
  <c r="BC424" i="1"/>
  <c r="BB424" i="1"/>
  <c r="BA424" i="1"/>
  <c r="AZ424" i="1"/>
  <c r="AY424" i="1"/>
  <c r="AW424" i="1"/>
  <c r="AU424" i="1"/>
  <c r="AT424" i="1"/>
  <c r="AS424" i="1"/>
  <c r="BN423" i="1"/>
  <c r="BL423" i="1"/>
  <c r="BM423" i="1" s="1"/>
  <c r="BK423" i="1"/>
  <c r="BJ423" i="1"/>
  <c r="BI423" i="1"/>
  <c r="BH423" i="1"/>
  <c r="BG423" i="1"/>
  <c r="BF423" i="1"/>
  <c r="BE423" i="1"/>
  <c r="BD423" i="1"/>
  <c r="BC423" i="1"/>
  <c r="BB423" i="1"/>
  <c r="BA423" i="1"/>
  <c r="AZ423" i="1"/>
  <c r="AY423" i="1"/>
  <c r="AW423" i="1"/>
  <c r="AU423" i="1"/>
  <c r="AT423" i="1"/>
  <c r="AS423" i="1"/>
  <c r="BN422" i="1"/>
  <c r="BL422" i="1"/>
  <c r="BM422" i="1" s="1"/>
  <c r="BK422" i="1"/>
  <c r="BJ422" i="1"/>
  <c r="BI422" i="1"/>
  <c r="BO422" i="1" s="1"/>
  <c r="AV422" i="1" s="1"/>
  <c r="BH422" i="1"/>
  <c r="BG422" i="1"/>
  <c r="BF422" i="1"/>
  <c r="BE422" i="1"/>
  <c r="BD422" i="1"/>
  <c r="BC422" i="1"/>
  <c r="BB422" i="1"/>
  <c r="BA422" i="1"/>
  <c r="AZ422" i="1"/>
  <c r="AY422" i="1"/>
  <c r="AX422" i="1"/>
  <c r="AW422" i="1"/>
  <c r="AU422" i="1"/>
  <c r="AT422" i="1"/>
  <c r="AS422" i="1"/>
  <c r="BN421" i="1"/>
  <c r="BL421" i="1"/>
  <c r="BM421" i="1" s="1"/>
  <c r="BK421" i="1"/>
  <c r="BJ421" i="1"/>
  <c r="BI421" i="1"/>
  <c r="BH421" i="1"/>
  <c r="BG421" i="1"/>
  <c r="BF421" i="1"/>
  <c r="BE421" i="1"/>
  <c r="BD421" i="1"/>
  <c r="BB421" i="1"/>
  <c r="BC421" i="1" s="1"/>
  <c r="BA421" i="1"/>
  <c r="AZ421" i="1"/>
  <c r="AY421" i="1"/>
  <c r="AW421" i="1"/>
  <c r="AU421" i="1"/>
  <c r="AT421" i="1"/>
  <c r="AS421" i="1"/>
  <c r="BN420" i="1"/>
  <c r="BL420" i="1"/>
  <c r="BM420" i="1" s="1"/>
  <c r="BK420" i="1"/>
  <c r="BJ420" i="1"/>
  <c r="BI420" i="1"/>
  <c r="BH420" i="1"/>
  <c r="BG420" i="1"/>
  <c r="BF420" i="1"/>
  <c r="BE420" i="1"/>
  <c r="BD420" i="1"/>
  <c r="BC420" i="1"/>
  <c r="BB420" i="1"/>
  <c r="BA420" i="1"/>
  <c r="AZ420" i="1"/>
  <c r="AY420" i="1"/>
  <c r="AX420" i="1"/>
  <c r="BP420" i="1" s="1"/>
  <c r="AW420" i="1"/>
  <c r="BO420" i="1" s="1"/>
  <c r="AV420" i="1" s="1"/>
  <c r="AU420" i="1"/>
  <c r="AT420" i="1"/>
  <c r="AS420" i="1"/>
  <c r="BN419" i="1"/>
  <c r="BL419" i="1"/>
  <c r="BM419" i="1" s="1"/>
  <c r="BK419" i="1"/>
  <c r="BJ419" i="1"/>
  <c r="BI419" i="1"/>
  <c r="BH419" i="1"/>
  <c r="BG419" i="1"/>
  <c r="BF419" i="1"/>
  <c r="BE419" i="1"/>
  <c r="BB419" i="1"/>
  <c r="BC419" i="1" s="1"/>
  <c r="BA419" i="1"/>
  <c r="AZ419" i="1"/>
  <c r="AY419" i="1"/>
  <c r="AW419" i="1"/>
  <c r="AU419" i="1"/>
  <c r="AT419" i="1"/>
  <c r="AS419" i="1"/>
  <c r="BN418" i="1"/>
  <c r="BL418" i="1"/>
  <c r="BK418" i="1"/>
  <c r="BJ418" i="1"/>
  <c r="BI418" i="1"/>
  <c r="BH418" i="1"/>
  <c r="BG418" i="1"/>
  <c r="BF418" i="1"/>
  <c r="BE418" i="1"/>
  <c r="BD418" i="1"/>
  <c r="BC418" i="1"/>
  <c r="BB418" i="1"/>
  <c r="BA418" i="1"/>
  <c r="AZ418" i="1"/>
  <c r="AY418" i="1"/>
  <c r="AX418" i="1"/>
  <c r="AW418" i="1"/>
  <c r="AU418" i="1"/>
  <c r="AT418" i="1"/>
  <c r="AS418" i="1"/>
  <c r="BN417" i="1"/>
  <c r="BL417" i="1"/>
  <c r="BM417" i="1" s="1"/>
  <c r="BK417" i="1"/>
  <c r="BJ417" i="1"/>
  <c r="BI417" i="1"/>
  <c r="BH417" i="1"/>
  <c r="BG417" i="1"/>
  <c r="BF417" i="1"/>
  <c r="BE417" i="1"/>
  <c r="BD417" i="1"/>
  <c r="BB417" i="1"/>
  <c r="BC417" i="1" s="1"/>
  <c r="BA417" i="1"/>
  <c r="AZ417" i="1"/>
  <c r="AY417" i="1"/>
  <c r="AW417" i="1"/>
  <c r="AU417" i="1"/>
  <c r="AT417" i="1"/>
  <c r="AS417" i="1"/>
  <c r="BN416" i="1"/>
  <c r="BL416" i="1"/>
  <c r="BM416" i="1" s="1"/>
  <c r="BK416" i="1"/>
  <c r="BJ416" i="1"/>
  <c r="BI416" i="1"/>
  <c r="BH416" i="1"/>
  <c r="BG416" i="1"/>
  <c r="BF416" i="1"/>
  <c r="BE416" i="1"/>
  <c r="BB416" i="1"/>
  <c r="BC416" i="1" s="1"/>
  <c r="BA416" i="1"/>
  <c r="AZ416" i="1"/>
  <c r="AY416" i="1"/>
  <c r="AX416" i="1"/>
  <c r="AW416" i="1"/>
  <c r="AU416" i="1"/>
  <c r="AT416" i="1"/>
  <c r="AS416" i="1"/>
  <c r="BN415" i="1"/>
  <c r="BL415" i="1"/>
  <c r="BM415" i="1" s="1"/>
  <c r="BK415" i="1"/>
  <c r="BJ415" i="1"/>
  <c r="BI415" i="1"/>
  <c r="BH415" i="1"/>
  <c r="BG415" i="1"/>
  <c r="BF415" i="1"/>
  <c r="BE415" i="1"/>
  <c r="BB415" i="1"/>
  <c r="BC415" i="1" s="1"/>
  <c r="BA415" i="1"/>
  <c r="AZ415" i="1"/>
  <c r="AY415" i="1"/>
  <c r="AX415" i="1"/>
  <c r="AW415" i="1"/>
  <c r="AU415" i="1"/>
  <c r="AT415" i="1"/>
  <c r="AS415" i="1"/>
  <c r="BN414" i="1"/>
  <c r="BL414" i="1"/>
  <c r="BM414" i="1" s="1"/>
  <c r="BK414" i="1"/>
  <c r="BJ414" i="1"/>
  <c r="BI414" i="1"/>
  <c r="BH414" i="1"/>
  <c r="BG414" i="1"/>
  <c r="BF414" i="1"/>
  <c r="BE414" i="1"/>
  <c r="BB414" i="1"/>
  <c r="BC414" i="1" s="1"/>
  <c r="BA414" i="1"/>
  <c r="AZ414" i="1"/>
  <c r="AY414" i="1"/>
  <c r="AX414" i="1"/>
  <c r="AW414" i="1"/>
  <c r="AU414" i="1"/>
  <c r="AT414" i="1"/>
  <c r="AS414" i="1"/>
  <c r="BN413" i="1"/>
  <c r="BL413" i="1"/>
  <c r="BM413" i="1" s="1"/>
  <c r="BK413" i="1"/>
  <c r="BJ413" i="1"/>
  <c r="BI413" i="1"/>
  <c r="BH413" i="1"/>
  <c r="BG413" i="1"/>
  <c r="BF413" i="1"/>
  <c r="BE413" i="1"/>
  <c r="BB413" i="1"/>
  <c r="BD413" i="1" s="1"/>
  <c r="BA413" i="1"/>
  <c r="AZ413" i="1"/>
  <c r="AY413" i="1"/>
  <c r="AX413" i="1"/>
  <c r="AW413" i="1"/>
  <c r="AU413" i="1"/>
  <c r="AT413" i="1"/>
  <c r="AS413" i="1"/>
  <c r="BN412" i="1"/>
  <c r="BL412" i="1"/>
  <c r="BM412" i="1" s="1"/>
  <c r="BK412" i="1"/>
  <c r="BJ412" i="1"/>
  <c r="BI412" i="1"/>
  <c r="BH412" i="1"/>
  <c r="BG412" i="1"/>
  <c r="BF412" i="1"/>
  <c r="BE412" i="1"/>
  <c r="BB412" i="1"/>
  <c r="BD412" i="1" s="1"/>
  <c r="BA412" i="1"/>
  <c r="AZ412" i="1"/>
  <c r="AY412" i="1"/>
  <c r="AX412" i="1"/>
  <c r="AW412" i="1"/>
  <c r="AU412" i="1"/>
  <c r="AT412" i="1"/>
  <c r="AS412" i="1"/>
  <c r="BO411" i="1"/>
  <c r="AV411" i="1" s="1"/>
  <c r="BN411" i="1"/>
  <c r="BL411" i="1"/>
  <c r="BM411" i="1" s="1"/>
  <c r="BK411" i="1"/>
  <c r="BJ411" i="1"/>
  <c r="BI411" i="1"/>
  <c r="BH411" i="1"/>
  <c r="BG411" i="1"/>
  <c r="BF411" i="1"/>
  <c r="BE411" i="1"/>
  <c r="BD411" i="1"/>
  <c r="BB411" i="1"/>
  <c r="BC411" i="1" s="1"/>
  <c r="BA411" i="1"/>
  <c r="AZ411" i="1"/>
  <c r="AY411" i="1"/>
  <c r="AX411" i="1"/>
  <c r="AW411" i="1"/>
  <c r="AU411" i="1"/>
  <c r="AT411" i="1"/>
  <c r="AS411" i="1"/>
  <c r="BO410" i="1"/>
  <c r="AV410" i="1" s="1"/>
  <c r="BN410" i="1"/>
  <c r="BL410" i="1"/>
  <c r="BM410" i="1" s="1"/>
  <c r="BK410" i="1"/>
  <c r="BJ410" i="1"/>
  <c r="BI410" i="1"/>
  <c r="BH410" i="1"/>
  <c r="BG410" i="1"/>
  <c r="BF410" i="1"/>
  <c r="BE410" i="1"/>
  <c r="BD410" i="1"/>
  <c r="BB410" i="1"/>
  <c r="BC410" i="1" s="1"/>
  <c r="BA410" i="1"/>
  <c r="AZ410" i="1"/>
  <c r="AY410" i="1"/>
  <c r="AX410" i="1"/>
  <c r="AW410" i="1"/>
  <c r="AU410" i="1"/>
  <c r="AT410" i="1"/>
  <c r="AS410" i="1"/>
  <c r="BN409" i="1"/>
  <c r="BL409" i="1"/>
  <c r="BM409" i="1" s="1"/>
  <c r="BK409" i="1"/>
  <c r="BJ409" i="1"/>
  <c r="BI409" i="1"/>
  <c r="BH409" i="1"/>
  <c r="BG409" i="1"/>
  <c r="BF409" i="1"/>
  <c r="BE409" i="1"/>
  <c r="BB409" i="1"/>
  <c r="BA409" i="1"/>
  <c r="AZ409" i="1"/>
  <c r="AY409" i="1"/>
  <c r="AX409" i="1"/>
  <c r="AW409" i="1"/>
  <c r="AU409" i="1"/>
  <c r="AT409" i="1"/>
  <c r="AS409" i="1"/>
  <c r="BN408" i="1"/>
  <c r="BL408" i="1"/>
  <c r="BM408" i="1" s="1"/>
  <c r="BK408" i="1"/>
  <c r="BJ408" i="1"/>
  <c r="BI408" i="1"/>
  <c r="BH408" i="1"/>
  <c r="BG408" i="1"/>
  <c r="BF408" i="1"/>
  <c r="BE408" i="1"/>
  <c r="BD408" i="1"/>
  <c r="BB408" i="1"/>
  <c r="BA408" i="1"/>
  <c r="AZ408" i="1"/>
  <c r="AY408" i="1"/>
  <c r="AX408" i="1"/>
  <c r="AW408" i="1"/>
  <c r="AU408" i="1"/>
  <c r="AT408" i="1"/>
  <c r="AS408" i="1"/>
  <c r="BO407" i="1"/>
  <c r="AV407" i="1" s="1"/>
  <c r="BN407" i="1"/>
  <c r="BL407" i="1"/>
  <c r="BM407" i="1" s="1"/>
  <c r="BK407" i="1"/>
  <c r="BJ407" i="1"/>
  <c r="BI407" i="1"/>
  <c r="BH407" i="1"/>
  <c r="BG407" i="1"/>
  <c r="BF407" i="1"/>
  <c r="BE407" i="1"/>
  <c r="BD407" i="1"/>
  <c r="BB407" i="1"/>
  <c r="BC407" i="1" s="1"/>
  <c r="BA407" i="1"/>
  <c r="AZ407" i="1"/>
  <c r="AY407" i="1"/>
  <c r="AX407" i="1"/>
  <c r="AW407" i="1"/>
  <c r="AU407" i="1"/>
  <c r="AT407" i="1"/>
  <c r="AS407" i="1"/>
  <c r="BO406" i="1"/>
  <c r="BN406" i="1"/>
  <c r="BM406" i="1"/>
  <c r="BL406" i="1"/>
  <c r="BK406" i="1"/>
  <c r="BJ406" i="1"/>
  <c r="BI406" i="1"/>
  <c r="BH406" i="1"/>
  <c r="BG406" i="1"/>
  <c r="BF406" i="1"/>
  <c r="BE406" i="1"/>
  <c r="BB406" i="1"/>
  <c r="BD406" i="1" s="1"/>
  <c r="BA406" i="1"/>
  <c r="AZ406" i="1"/>
  <c r="AY406" i="1"/>
  <c r="AW406" i="1"/>
  <c r="AX406" i="1" s="1"/>
  <c r="AU406" i="1"/>
  <c r="AT406" i="1"/>
  <c r="AV406" i="1" s="1"/>
  <c r="AS406" i="1"/>
  <c r="BN405" i="1"/>
  <c r="BL405" i="1"/>
  <c r="BM405" i="1" s="1"/>
  <c r="BK405" i="1"/>
  <c r="BJ405" i="1"/>
  <c r="BI405" i="1"/>
  <c r="BH405" i="1"/>
  <c r="BG405" i="1"/>
  <c r="BF405" i="1"/>
  <c r="BE405" i="1"/>
  <c r="BD405" i="1"/>
  <c r="BB405" i="1"/>
  <c r="BC405" i="1" s="1"/>
  <c r="BA405" i="1"/>
  <c r="AZ405" i="1"/>
  <c r="AY405" i="1"/>
  <c r="AW405" i="1"/>
  <c r="BO405" i="1" s="1"/>
  <c r="AV405" i="1"/>
  <c r="AU405" i="1"/>
  <c r="AT405" i="1"/>
  <c r="AS405" i="1"/>
  <c r="BN404" i="1"/>
  <c r="BL404" i="1"/>
  <c r="BM404" i="1" s="1"/>
  <c r="BK404" i="1"/>
  <c r="BJ404" i="1"/>
  <c r="BI404" i="1"/>
  <c r="BH404" i="1"/>
  <c r="BG404" i="1"/>
  <c r="BF404" i="1"/>
  <c r="BE404" i="1"/>
  <c r="BD404" i="1"/>
  <c r="BB404" i="1"/>
  <c r="BC404" i="1" s="1"/>
  <c r="BA404" i="1"/>
  <c r="AZ404" i="1"/>
  <c r="AY404" i="1"/>
  <c r="AX404" i="1"/>
  <c r="AW404" i="1"/>
  <c r="BO404" i="1" s="1"/>
  <c r="AV404" i="1" s="1"/>
  <c r="AU404" i="1"/>
  <c r="AT404" i="1"/>
  <c r="AS404" i="1"/>
  <c r="BN403" i="1"/>
  <c r="BL403" i="1"/>
  <c r="BM403" i="1" s="1"/>
  <c r="BK403" i="1"/>
  <c r="BJ403" i="1"/>
  <c r="BI403" i="1"/>
  <c r="BH403" i="1"/>
  <c r="BG403" i="1"/>
  <c r="BF403" i="1"/>
  <c r="BE403" i="1"/>
  <c r="BD403" i="1"/>
  <c r="BB403" i="1"/>
  <c r="BA403" i="1"/>
  <c r="AZ403" i="1"/>
  <c r="AY403" i="1"/>
  <c r="AW403" i="1"/>
  <c r="BO403" i="1" s="1"/>
  <c r="AV403" i="1"/>
  <c r="AU403" i="1"/>
  <c r="AT403" i="1"/>
  <c r="AS403" i="1"/>
  <c r="BN402" i="1"/>
  <c r="BL402" i="1"/>
  <c r="BM402" i="1" s="1"/>
  <c r="BK402" i="1"/>
  <c r="BJ402" i="1"/>
  <c r="BI402" i="1"/>
  <c r="BH402" i="1"/>
  <c r="BG402" i="1"/>
  <c r="BF402" i="1"/>
  <c r="BE402" i="1"/>
  <c r="BD402" i="1"/>
  <c r="BB402" i="1"/>
  <c r="BC402" i="1" s="1"/>
  <c r="BA402" i="1"/>
  <c r="AZ402" i="1"/>
  <c r="AY402" i="1"/>
  <c r="AX402" i="1"/>
  <c r="AW402" i="1"/>
  <c r="BO402" i="1" s="1"/>
  <c r="AV402" i="1" s="1"/>
  <c r="AU402" i="1"/>
  <c r="AT402" i="1"/>
  <c r="AS402" i="1"/>
  <c r="BN401" i="1"/>
  <c r="BL401" i="1"/>
  <c r="BM401" i="1" s="1"/>
  <c r="BK401" i="1"/>
  <c r="BJ401" i="1"/>
  <c r="BI401" i="1"/>
  <c r="BH401" i="1"/>
  <c r="BG401" i="1"/>
  <c r="BF401" i="1"/>
  <c r="BE401" i="1"/>
  <c r="BD401" i="1"/>
  <c r="BB401" i="1"/>
  <c r="BC401" i="1" s="1"/>
  <c r="BA401" i="1"/>
  <c r="AZ401" i="1"/>
  <c r="AY401" i="1"/>
  <c r="AX401" i="1"/>
  <c r="AW401" i="1"/>
  <c r="BO401" i="1" s="1"/>
  <c r="AV401" i="1"/>
  <c r="AU401" i="1"/>
  <c r="AT401" i="1"/>
  <c r="AS401" i="1"/>
  <c r="BN400" i="1"/>
  <c r="BL400" i="1"/>
  <c r="BM400" i="1" s="1"/>
  <c r="BK400" i="1"/>
  <c r="BJ400" i="1"/>
  <c r="BI400" i="1"/>
  <c r="BH400" i="1"/>
  <c r="BG400" i="1"/>
  <c r="BF400" i="1"/>
  <c r="BE400" i="1"/>
  <c r="BD400" i="1"/>
  <c r="BB400" i="1"/>
  <c r="BC400" i="1" s="1"/>
  <c r="BA400" i="1"/>
  <c r="AZ400" i="1"/>
  <c r="AY400" i="1"/>
  <c r="AX400" i="1"/>
  <c r="BP400" i="1" s="1"/>
  <c r="AW400" i="1"/>
  <c r="BO400" i="1" s="1"/>
  <c r="AV400" i="1" s="1"/>
  <c r="AU400" i="1"/>
  <c r="AT400" i="1"/>
  <c r="AS400" i="1"/>
  <c r="BN399" i="1"/>
  <c r="BL399" i="1"/>
  <c r="BM399" i="1" s="1"/>
  <c r="BK399" i="1"/>
  <c r="BJ399" i="1"/>
  <c r="BI399" i="1"/>
  <c r="BH399" i="1"/>
  <c r="BG399" i="1"/>
  <c r="BF399" i="1"/>
  <c r="BE399" i="1"/>
  <c r="BB399" i="1"/>
  <c r="BC399" i="1" s="1"/>
  <c r="BA399" i="1"/>
  <c r="AZ399" i="1"/>
  <c r="AY399" i="1"/>
  <c r="AX399" i="1"/>
  <c r="AW399" i="1"/>
  <c r="AU399" i="1"/>
  <c r="AT399" i="1"/>
  <c r="AS399" i="1"/>
  <c r="BN398" i="1"/>
  <c r="BL398" i="1"/>
  <c r="BM398" i="1" s="1"/>
  <c r="BK398" i="1"/>
  <c r="BJ398" i="1"/>
  <c r="BI398" i="1"/>
  <c r="BH398" i="1"/>
  <c r="BG398" i="1"/>
  <c r="BF398" i="1"/>
  <c r="BE398" i="1"/>
  <c r="BD398" i="1"/>
  <c r="BB398" i="1"/>
  <c r="BC398" i="1" s="1"/>
  <c r="BA398" i="1"/>
  <c r="AZ398" i="1"/>
  <c r="AY398" i="1"/>
  <c r="AX398" i="1"/>
  <c r="AW398" i="1"/>
  <c r="BO398" i="1" s="1"/>
  <c r="AV398" i="1" s="1"/>
  <c r="AU398" i="1"/>
  <c r="AT398" i="1"/>
  <c r="AS398" i="1"/>
  <c r="BN397" i="1"/>
  <c r="BL397" i="1"/>
  <c r="BM397" i="1" s="1"/>
  <c r="BK397" i="1"/>
  <c r="BJ397" i="1"/>
  <c r="BI397" i="1"/>
  <c r="BH397" i="1"/>
  <c r="BG397" i="1"/>
  <c r="BF397" i="1"/>
  <c r="BE397" i="1"/>
  <c r="BD397" i="1"/>
  <c r="BB397" i="1"/>
  <c r="BC397" i="1" s="1"/>
  <c r="BA397" i="1"/>
  <c r="AZ397" i="1"/>
  <c r="AY397" i="1"/>
  <c r="AX397" i="1"/>
  <c r="AW397" i="1"/>
  <c r="AU397" i="1"/>
  <c r="AT397" i="1"/>
  <c r="AS397" i="1"/>
  <c r="BN396" i="1"/>
  <c r="BL396" i="1"/>
  <c r="BM396" i="1" s="1"/>
  <c r="BK396" i="1"/>
  <c r="BJ396" i="1"/>
  <c r="BI396" i="1"/>
  <c r="BH396" i="1"/>
  <c r="BG396" i="1"/>
  <c r="BF396" i="1"/>
  <c r="BE396" i="1"/>
  <c r="BD396" i="1"/>
  <c r="BB396" i="1"/>
  <c r="BC396" i="1" s="1"/>
  <c r="BA396" i="1"/>
  <c r="AZ396" i="1"/>
  <c r="AY396" i="1"/>
  <c r="AX396" i="1"/>
  <c r="AW396" i="1"/>
  <c r="AU396" i="1"/>
  <c r="AT396" i="1"/>
  <c r="AS396" i="1"/>
  <c r="BN395" i="1"/>
  <c r="BL395" i="1"/>
  <c r="BM395" i="1" s="1"/>
  <c r="BK395" i="1"/>
  <c r="BJ395" i="1"/>
  <c r="BI395" i="1"/>
  <c r="BH395" i="1"/>
  <c r="BG395" i="1"/>
  <c r="BF395" i="1"/>
  <c r="BE395" i="1"/>
  <c r="BD395" i="1"/>
  <c r="BB395" i="1"/>
  <c r="BA395" i="1"/>
  <c r="AZ395" i="1"/>
  <c r="AY395" i="1"/>
  <c r="AX395" i="1"/>
  <c r="AW395" i="1"/>
  <c r="AU395" i="1"/>
  <c r="AT395" i="1"/>
  <c r="AS395" i="1"/>
  <c r="BN394" i="1"/>
  <c r="BL394" i="1"/>
  <c r="BM394" i="1" s="1"/>
  <c r="BK394" i="1"/>
  <c r="BJ394" i="1"/>
  <c r="BI394" i="1"/>
  <c r="BH394" i="1"/>
  <c r="BG394" i="1"/>
  <c r="BF394" i="1"/>
  <c r="BE394" i="1"/>
  <c r="BD394" i="1"/>
  <c r="BB394" i="1"/>
  <c r="BC394" i="1" s="1"/>
  <c r="BA394" i="1"/>
  <c r="AZ394" i="1"/>
  <c r="AY394" i="1"/>
  <c r="AX394" i="1"/>
  <c r="AW394" i="1"/>
  <c r="AU394" i="1"/>
  <c r="AT394" i="1"/>
  <c r="AS394" i="1"/>
  <c r="BN393" i="1"/>
  <c r="BL393" i="1"/>
  <c r="BM393" i="1" s="1"/>
  <c r="BK393" i="1"/>
  <c r="BJ393" i="1"/>
  <c r="BI393" i="1"/>
  <c r="BH393" i="1"/>
  <c r="BG393" i="1"/>
  <c r="BF393" i="1"/>
  <c r="BE393" i="1"/>
  <c r="BB393" i="1"/>
  <c r="BA393" i="1"/>
  <c r="AZ393" i="1"/>
  <c r="AY393" i="1"/>
  <c r="AX393" i="1"/>
  <c r="AW393" i="1"/>
  <c r="AU393" i="1"/>
  <c r="AT393" i="1"/>
  <c r="AS393" i="1"/>
  <c r="BN392" i="1"/>
  <c r="BL392" i="1"/>
  <c r="BM392" i="1" s="1"/>
  <c r="BK392" i="1"/>
  <c r="BJ392" i="1"/>
  <c r="BI392" i="1"/>
  <c r="BH392" i="1"/>
  <c r="BG392" i="1"/>
  <c r="BF392" i="1"/>
  <c r="BE392" i="1"/>
  <c r="BD392" i="1"/>
  <c r="BB392" i="1"/>
  <c r="BC392" i="1" s="1"/>
  <c r="BA392" i="1"/>
  <c r="AZ392" i="1"/>
  <c r="AY392" i="1"/>
  <c r="AX392" i="1"/>
  <c r="AW392" i="1"/>
  <c r="AU392" i="1"/>
  <c r="AT392" i="1"/>
  <c r="AS392" i="1"/>
  <c r="BN391" i="1"/>
  <c r="BL391" i="1"/>
  <c r="BM391" i="1" s="1"/>
  <c r="BK391" i="1"/>
  <c r="BJ391" i="1"/>
  <c r="BI391" i="1"/>
  <c r="BH391" i="1"/>
  <c r="BG391" i="1"/>
  <c r="BF391" i="1"/>
  <c r="BE391" i="1"/>
  <c r="BB391" i="1"/>
  <c r="BA391" i="1"/>
  <c r="AZ391" i="1"/>
  <c r="AY391" i="1"/>
  <c r="AX391" i="1"/>
  <c r="AW391" i="1"/>
  <c r="AU391" i="1"/>
  <c r="AT391" i="1"/>
  <c r="AS391" i="1"/>
  <c r="BO390" i="1"/>
  <c r="AV390" i="1" s="1"/>
  <c r="BN390" i="1"/>
  <c r="BL390" i="1"/>
  <c r="BM390" i="1" s="1"/>
  <c r="BK390" i="1"/>
  <c r="BJ390" i="1"/>
  <c r="BI390" i="1"/>
  <c r="BH390" i="1"/>
  <c r="BG390" i="1"/>
  <c r="BF390" i="1"/>
  <c r="BE390" i="1"/>
  <c r="BD390" i="1"/>
  <c r="BB390" i="1"/>
  <c r="BC390" i="1" s="1"/>
  <c r="BA390" i="1"/>
  <c r="AZ390" i="1"/>
  <c r="AY390" i="1"/>
  <c r="AX390" i="1"/>
  <c r="AW390" i="1"/>
  <c r="AU390" i="1"/>
  <c r="AT390" i="1"/>
  <c r="AS390" i="1"/>
  <c r="BN389" i="1"/>
  <c r="BL389" i="1"/>
  <c r="BM389" i="1" s="1"/>
  <c r="BK389" i="1"/>
  <c r="BJ389" i="1"/>
  <c r="BI389" i="1"/>
  <c r="BH389" i="1"/>
  <c r="BG389" i="1"/>
  <c r="BF389" i="1"/>
  <c r="BE389" i="1"/>
  <c r="BD389" i="1"/>
  <c r="BB389" i="1"/>
  <c r="BA389" i="1"/>
  <c r="AZ389" i="1"/>
  <c r="AY389" i="1"/>
  <c r="AX389" i="1"/>
  <c r="AW389" i="1"/>
  <c r="AU389" i="1"/>
  <c r="AT389" i="1"/>
  <c r="AS389" i="1"/>
  <c r="BO388" i="1"/>
  <c r="AV388" i="1" s="1"/>
  <c r="BN388" i="1"/>
  <c r="BL388" i="1"/>
  <c r="BM388" i="1" s="1"/>
  <c r="BK388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U388" i="1"/>
  <c r="AT388" i="1"/>
  <c r="AS388" i="1"/>
  <c r="BN387" i="1"/>
  <c r="BL387" i="1"/>
  <c r="BM387" i="1" s="1"/>
  <c r="BK387" i="1"/>
  <c r="BJ387" i="1"/>
  <c r="BI387" i="1"/>
  <c r="BH387" i="1"/>
  <c r="BG387" i="1"/>
  <c r="BF387" i="1"/>
  <c r="BE387" i="1"/>
  <c r="BB387" i="1"/>
  <c r="BA387" i="1"/>
  <c r="AZ387" i="1"/>
  <c r="AY387" i="1"/>
  <c r="AX387" i="1"/>
  <c r="AW387" i="1"/>
  <c r="AU387" i="1"/>
  <c r="AT387" i="1"/>
  <c r="AS387" i="1"/>
  <c r="BO386" i="1"/>
  <c r="BN386" i="1"/>
  <c r="BL386" i="1"/>
  <c r="BM386" i="1" s="1"/>
  <c r="BK386" i="1"/>
  <c r="BJ386" i="1"/>
  <c r="BI386" i="1"/>
  <c r="BH386" i="1"/>
  <c r="BG386" i="1"/>
  <c r="BF386" i="1"/>
  <c r="BE386" i="1"/>
  <c r="BC386" i="1"/>
  <c r="BB386" i="1"/>
  <c r="BD386" i="1" s="1"/>
  <c r="BA386" i="1"/>
  <c r="AZ386" i="1"/>
  <c r="AY386" i="1"/>
  <c r="BQ386" i="1" s="1"/>
  <c r="AX386" i="1"/>
  <c r="AW386" i="1"/>
  <c r="AU386" i="1"/>
  <c r="AT386" i="1"/>
  <c r="AV386" i="1" s="1"/>
  <c r="AS386" i="1"/>
  <c r="BN385" i="1"/>
  <c r="BL385" i="1"/>
  <c r="BM385" i="1" s="1"/>
  <c r="BK385" i="1"/>
  <c r="BJ385" i="1"/>
  <c r="BI385" i="1"/>
  <c r="BH385" i="1"/>
  <c r="BG385" i="1"/>
  <c r="BF385" i="1"/>
  <c r="BE385" i="1"/>
  <c r="BB385" i="1"/>
  <c r="BA385" i="1"/>
  <c r="AZ385" i="1"/>
  <c r="AY385" i="1"/>
  <c r="AX385" i="1"/>
  <c r="AW385" i="1"/>
  <c r="AU385" i="1"/>
  <c r="AT385" i="1"/>
  <c r="AS385" i="1"/>
  <c r="BO384" i="1"/>
  <c r="BN384" i="1"/>
  <c r="BL384" i="1"/>
  <c r="BM384" i="1" s="1"/>
  <c r="BK384" i="1"/>
  <c r="BJ384" i="1"/>
  <c r="BI384" i="1"/>
  <c r="BH384" i="1"/>
  <c r="BG384" i="1"/>
  <c r="BF384" i="1"/>
  <c r="BE384" i="1"/>
  <c r="BC384" i="1"/>
  <c r="BB384" i="1"/>
  <c r="BD384" i="1" s="1"/>
  <c r="BA384" i="1"/>
  <c r="AZ384" i="1"/>
  <c r="AY384" i="1"/>
  <c r="AX384" i="1"/>
  <c r="BP384" i="1" s="1"/>
  <c r="AW384" i="1"/>
  <c r="AU384" i="1"/>
  <c r="AT384" i="1"/>
  <c r="AV384" i="1" s="1"/>
  <c r="AS384" i="1"/>
  <c r="BN383" i="1"/>
  <c r="BL383" i="1"/>
  <c r="BM383" i="1" s="1"/>
  <c r="BK383" i="1"/>
  <c r="BJ383" i="1"/>
  <c r="BI383" i="1"/>
  <c r="BH383" i="1"/>
  <c r="BG383" i="1"/>
  <c r="BF383" i="1"/>
  <c r="BE383" i="1"/>
  <c r="BD383" i="1"/>
  <c r="BB383" i="1"/>
  <c r="BA383" i="1"/>
  <c r="AZ383" i="1"/>
  <c r="AY383" i="1"/>
  <c r="AX383" i="1"/>
  <c r="AW383" i="1"/>
  <c r="AU383" i="1"/>
  <c r="AT383" i="1"/>
  <c r="AS383" i="1"/>
  <c r="BO382" i="1"/>
  <c r="BN382" i="1"/>
  <c r="BL382" i="1"/>
  <c r="BM382" i="1" s="1"/>
  <c r="BK382" i="1"/>
  <c r="BJ382" i="1"/>
  <c r="BI382" i="1"/>
  <c r="BH382" i="1"/>
  <c r="BG382" i="1"/>
  <c r="BF382" i="1"/>
  <c r="BE382" i="1"/>
  <c r="BC382" i="1"/>
  <c r="BB382" i="1"/>
  <c r="BD382" i="1" s="1"/>
  <c r="BA382" i="1"/>
  <c r="AZ382" i="1"/>
  <c r="AY382" i="1"/>
  <c r="AX382" i="1"/>
  <c r="AW382" i="1"/>
  <c r="AU382" i="1"/>
  <c r="AT382" i="1"/>
  <c r="AS382" i="1"/>
  <c r="BN381" i="1"/>
  <c r="BL381" i="1"/>
  <c r="BK381" i="1"/>
  <c r="BJ381" i="1"/>
  <c r="BI381" i="1"/>
  <c r="BH381" i="1"/>
  <c r="BG381" i="1"/>
  <c r="BF381" i="1"/>
  <c r="BE381" i="1"/>
  <c r="BD381" i="1"/>
  <c r="BB381" i="1"/>
  <c r="BC381" i="1" s="1"/>
  <c r="BA381" i="1"/>
  <c r="AZ381" i="1"/>
  <c r="AY381" i="1"/>
  <c r="AX381" i="1"/>
  <c r="AW381" i="1"/>
  <c r="AU381" i="1"/>
  <c r="AT381" i="1"/>
  <c r="AS381" i="1"/>
  <c r="BO380" i="1"/>
  <c r="BN380" i="1"/>
  <c r="BL380" i="1"/>
  <c r="BM380" i="1" s="1"/>
  <c r="BK380" i="1"/>
  <c r="BJ380" i="1"/>
  <c r="BI380" i="1"/>
  <c r="BH380" i="1"/>
  <c r="BG380" i="1"/>
  <c r="BF380" i="1"/>
  <c r="BE380" i="1"/>
  <c r="BC380" i="1"/>
  <c r="BB380" i="1"/>
  <c r="BD380" i="1" s="1"/>
  <c r="BA380" i="1"/>
  <c r="AZ380" i="1"/>
  <c r="AY380" i="1"/>
  <c r="AX380" i="1"/>
  <c r="AW380" i="1"/>
  <c r="AU380" i="1"/>
  <c r="AT380" i="1"/>
  <c r="AV380" i="1" s="1"/>
  <c r="AS380" i="1"/>
  <c r="BN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U379" i="1"/>
  <c r="AT379" i="1"/>
  <c r="AS379" i="1"/>
  <c r="BO378" i="1"/>
  <c r="BN378" i="1"/>
  <c r="BL378" i="1"/>
  <c r="BM378" i="1" s="1"/>
  <c r="BK378" i="1"/>
  <c r="BJ378" i="1"/>
  <c r="BI378" i="1"/>
  <c r="BH378" i="1"/>
  <c r="BG378" i="1"/>
  <c r="BF378" i="1"/>
  <c r="BE378" i="1"/>
  <c r="BC378" i="1"/>
  <c r="BB378" i="1"/>
  <c r="BD378" i="1" s="1"/>
  <c r="BA378" i="1"/>
  <c r="AZ378" i="1"/>
  <c r="AY378" i="1"/>
  <c r="AX378" i="1"/>
  <c r="AW378" i="1"/>
  <c r="AU378" i="1"/>
  <c r="AT378" i="1"/>
  <c r="AV378" i="1" s="1"/>
  <c r="AS378" i="1"/>
  <c r="BN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U377" i="1"/>
  <c r="AT377" i="1"/>
  <c r="AS377" i="1"/>
  <c r="BO376" i="1"/>
  <c r="BN376" i="1"/>
  <c r="BL376" i="1"/>
  <c r="BM376" i="1" s="1"/>
  <c r="BK376" i="1"/>
  <c r="BJ376" i="1"/>
  <c r="BI376" i="1"/>
  <c r="BH376" i="1"/>
  <c r="BG376" i="1"/>
  <c r="BF376" i="1"/>
  <c r="BE376" i="1"/>
  <c r="BC376" i="1"/>
  <c r="BB376" i="1"/>
  <c r="BD376" i="1" s="1"/>
  <c r="BA376" i="1"/>
  <c r="AZ376" i="1"/>
  <c r="AY376" i="1"/>
  <c r="AX376" i="1"/>
  <c r="AW376" i="1"/>
  <c r="AU376" i="1"/>
  <c r="AT376" i="1"/>
  <c r="AV376" i="1" s="1"/>
  <c r="AS376" i="1"/>
  <c r="BN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U375" i="1"/>
  <c r="AT375" i="1"/>
  <c r="AS375" i="1"/>
  <c r="BO374" i="1"/>
  <c r="BN374" i="1"/>
  <c r="BL374" i="1"/>
  <c r="BM374" i="1" s="1"/>
  <c r="BK374" i="1"/>
  <c r="BJ374" i="1"/>
  <c r="BI374" i="1"/>
  <c r="BH374" i="1"/>
  <c r="BG374" i="1"/>
  <c r="BF374" i="1"/>
  <c r="BE374" i="1"/>
  <c r="BC374" i="1"/>
  <c r="BB374" i="1"/>
  <c r="BD374" i="1" s="1"/>
  <c r="BA374" i="1"/>
  <c r="AZ374" i="1"/>
  <c r="AY374" i="1"/>
  <c r="AX374" i="1"/>
  <c r="AW374" i="1"/>
  <c r="AU374" i="1"/>
  <c r="AT374" i="1"/>
  <c r="AV374" i="1" s="1"/>
  <c r="AS374" i="1"/>
  <c r="BN373" i="1"/>
  <c r="BL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U373" i="1"/>
  <c r="AT373" i="1"/>
  <c r="AS373" i="1"/>
  <c r="BO372" i="1"/>
  <c r="BN372" i="1"/>
  <c r="BL372" i="1"/>
  <c r="BM372" i="1" s="1"/>
  <c r="BK372" i="1"/>
  <c r="BJ372" i="1"/>
  <c r="BI372" i="1"/>
  <c r="BH372" i="1"/>
  <c r="BG372" i="1"/>
  <c r="BF372" i="1"/>
  <c r="BE372" i="1"/>
  <c r="BC372" i="1"/>
  <c r="BB372" i="1"/>
  <c r="BD372" i="1" s="1"/>
  <c r="BA372" i="1"/>
  <c r="AZ372" i="1"/>
  <c r="AY372" i="1"/>
  <c r="AX372" i="1"/>
  <c r="AW372" i="1"/>
  <c r="AU372" i="1"/>
  <c r="AT372" i="1"/>
  <c r="AS372" i="1"/>
  <c r="BN371" i="1"/>
  <c r="BL371" i="1"/>
  <c r="BM371" i="1" s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U371" i="1"/>
  <c r="AT371" i="1"/>
  <c r="AS371" i="1"/>
  <c r="BN370" i="1"/>
  <c r="BL370" i="1"/>
  <c r="BM370" i="1" s="1"/>
  <c r="BK370" i="1"/>
  <c r="BJ370" i="1"/>
  <c r="BI370" i="1"/>
  <c r="BH370" i="1"/>
  <c r="BG370" i="1"/>
  <c r="BF370" i="1"/>
  <c r="BE370" i="1"/>
  <c r="BB370" i="1"/>
  <c r="BD370" i="1" s="1"/>
  <c r="BA370" i="1"/>
  <c r="AZ370" i="1"/>
  <c r="AY370" i="1"/>
  <c r="AX370" i="1"/>
  <c r="AW370" i="1"/>
  <c r="AU370" i="1"/>
  <c r="AT370" i="1"/>
  <c r="AS370" i="1"/>
  <c r="BO369" i="1"/>
  <c r="BN369" i="1"/>
  <c r="BL369" i="1"/>
  <c r="BM369" i="1" s="1"/>
  <c r="BK369" i="1"/>
  <c r="BJ369" i="1"/>
  <c r="BI369" i="1"/>
  <c r="BH369" i="1"/>
  <c r="BG369" i="1"/>
  <c r="BF369" i="1"/>
  <c r="BE369" i="1"/>
  <c r="BB369" i="1"/>
  <c r="BD369" i="1" s="1"/>
  <c r="BA369" i="1"/>
  <c r="AZ369" i="1"/>
  <c r="AY369" i="1"/>
  <c r="AX369" i="1"/>
  <c r="BP369" i="1" s="1"/>
  <c r="AW369" i="1"/>
  <c r="AU369" i="1"/>
  <c r="AT369" i="1"/>
  <c r="AS369" i="1"/>
  <c r="BN368" i="1"/>
  <c r="BL368" i="1"/>
  <c r="BM368" i="1" s="1"/>
  <c r="BK368" i="1"/>
  <c r="BJ368" i="1"/>
  <c r="BI368" i="1"/>
  <c r="BH368" i="1"/>
  <c r="BG368" i="1"/>
  <c r="BF368" i="1"/>
  <c r="BE368" i="1"/>
  <c r="BB368" i="1"/>
  <c r="BA368" i="1"/>
  <c r="AZ368" i="1"/>
  <c r="AY368" i="1"/>
  <c r="AX368" i="1"/>
  <c r="AW368" i="1"/>
  <c r="AU368" i="1"/>
  <c r="AT368" i="1"/>
  <c r="AS368" i="1"/>
  <c r="BN367" i="1"/>
  <c r="BL367" i="1"/>
  <c r="BM367" i="1" s="1"/>
  <c r="BK367" i="1"/>
  <c r="BJ367" i="1"/>
  <c r="BI367" i="1"/>
  <c r="BH367" i="1"/>
  <c r="BG367" i="1"/>
  <c r="BF367" i="1"/>
  <c r="BE367" i="1"/>
  <c r="BB367" i="1"/>
  <c r="BA367" i="1"/>
  <c r="AZ367" i="1"/>
  <c r="AY367" i="1"/>
  <c r="AX367" i="1"/>
  <c r="AW367" i="1"/>
  <c r="AU367" i="1"/>
  <c r="AT367" i="1"/>
  <c r="AS367" i="1"/>
  <c r="BN366" i="1"/>
  <c r="BL366" i="1"/>
  <c r="BM366" i="1" s="1"/>
  <c r="BK366" i="1"/>
  <c r="BJ366" i="1"/>
  <c r="BI366" i="1"/>
  <c r="BH366" i="1"/>
  <c r="BG366" i="1"/>
  <c r="BF366" i="1"/>
  <c r="BE366" i="1"/>
  <c r="BC366" i="1"/>
  <c r="BB366" i="1"/>
  <c r="BD366" i="1" s="1"/>
  <c r="BA366" i="1"/>
  <c r="AZ366" i="1"/>
  <c r="AY366" i="1"/>
  <c r="AX366" i="1"/>
  <c r="AW366" i="1"/>
  <c r="AU366" i="1"/>
  <c r="AT366" i="1"/>
  <c r="AS366" i="1"/>
  <c r="BN365" i="1"/>
  <c r="BL365" i="1"/>
  <c r="BM365" i="1" s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U365" i="1"/>
  <c r="AT365" i="1"/>
  <c r="AS365" i="1"/>
  <c r="BO364" i="1"/>
  <c r="BN364" i="1"/>
  <c r="BL364" i="1"/>
  <c r="BM364" i="1" s="1"/>
  <c r="BK364" i="1"/>
  <c r="BJ364" i="1"/>
  <c r="BI364" i="1"/>
  <c r="BH364" i="1"/>
  <c r="BG364" i="1"/>
  <c r="BF364" i="1"/>
  <c r="BE364" i="1"/>
  <c r="BC364" i="1"/>
  <c r="BB364" i="1"/>
  <c r="BD364" i="1" s="1"/>
  <c r="BA364" i="1"/>
  <c r="AZ364" i="1"/>
  <c r="AY364" i="1"/>
  <c r="AX364" i="1"/>
  <c r="AW364" i="1"/>
  <c r="AU364" i="1"/>
  <c r="AT364" i="1"/>
  <c r="AS364" i="1"/>
  <c r="BN363" i="1"/>
  <c r="BL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U363" i="1"/>
  <c r="AT363" i="1"/>
  <c r="AS363" i="1"/>
  <c r="BO362" i="1"/>
  <c r="BN362" i="1"/>
  <c r="BL362" i="1"/>
  <c r="BM362" i="1" s="1"/>
  <c r="BK362" i="1"/>
  <c r="BJ362" i="1"/>
  <c r="BI362" i="1"/>
  <c r="BH362" i="1"/>
  <c r="BG362" i="1"/>
  <c r="BF362" i="1"/>
  <c r="BE362" i="1"/>
  <c r="BB362" i="1"/>
  <c r="BA362" i="1"/>
  <c r="AZ362" i="1"/>
  <c r="AY362" i="1"/>
  <c r="AX362" i="1"/>
  <c r="AW362" i="1"/>
  <c r="AU362" i="1"/>
  <c r="AT362" i="1"/>
  <c r="AS362" i="1"/>
  <c r="BN361" i="1"/>
  <c r="BL361" i="1"/>
  <c r="BM361" i="1" s="1"/>
  <c r="BK361" i="1"/>
  <c r="BJ361" i="1"/>
  <c r="BI361" i="1"/>
  <c r="BH361" i="1"/>
  <c r="BG361" i="1"/>
  <c r="BF361" i="1"/>
  <c r="BE361" i="1"/>
  <c r="BB361" i="1"/>
  <c r="BA361" i="1"/>
  <c r="AZ361" i="1"/>
  <c r="AY361" i="1"/>
  <c r="AX361" i="1"/>
  <c r="AW361" i="1"/>
  <c r="AU361" i="1"/>
  <c r="AT361" i="1"/>
  <c r="AS361" i="1"/>
  <c r="BN360" i="1"/>
  <c r="BM360" i="1"/>
  <c r="BL360" i="1"/>
  <c r="BK360" i="1"/>
  <c r="BJ360" i="1"/>
  <c r="BI360" i="1"/>
  <c r="BH360" i="1"/>
  <c r="BG360" i="1"/>
  <c r="BF360" i="1"/>
  <c r="BE360" i="1"/>
  <c r="BC360" i="1"/>
  <c r="BB360" i="1"/>
  <c r="BD360" i="1" s="1"/>
  <c r="BA360" i="1"/>
  <c r="AZ360" i="1"/>
  <c r="AY360" i="1"/>
  <c r="AX360" i="1"/>
  <c r="AW360" i="1"/>
  <c r="AU360" i="1"/>
  <c r="AT360" i="1"/>
  <c r="AS360" i="1"/>
  <c r="BN359" i="1"/>
  <c r="BM359" i="1"/>
  <c r="BL359" i="1"/>
  <c r="BK359" i="1"/>
  <c r="BJ359" i="1"/>
  <c r="BI359" i="1"/>
  <c r="BH359" i="1"/>
  <c r="BG359" i="1"/>
  <c r="BF359" i="1"/>
  <c r="BE359" i="1"/>
  <c r="BB359" i="1"/>
  <c r="BD359" i="1" s="1"/>
  <c r="BA359" i="1"/>
  <c r="AZ359" i="1"/>
  <c r="AY359" i="1"/>
  <c r="AX359" i="1"/>
  <c r="AW359" i="1"/>
  <c r="BO359" i="1" s="1"/>
  <c r="AU359" i="1"/>
  <c r="AT359" i="1"/>
  <c r="AS359" i="1"/>
  <c r="BN358" i="1"/>
  <c r="BM358" i="1"/>
  <c r="BL358" i="1"/>
  <c r="BK358" i="1"/>
  <c r="BJ358" i="1"/>
  <c r="BI358" i="1"/>
  <c r="BH358" i="1"/>
  <c r="BG358" i="1"/>
  <c r="BF358" i="1"/>
  <c r="BE358" i="1"/>
  <c r="BC358" i="1"/>
  <c r="BB358" i="1"/>
  <c r="BD358" i="1" s="1"/>
  <c r="BA358" i="1"/>
  <c r="AZ358" i="1"/>
  <c r="AY358" i="1"/>
  <c r="AW358" i="1"/>
  <c r="BO358" i="1" s="1"/>
  <c r="AU358" i="1"/>
  <c r="AT358" i="1"/>
  <c r="AS358" i="1"/>
  <c r="BO357" i="1"/>
  <c r="AV357" i="1" s="1"/>
  <c r="BN357" i="1"/>
  <c r="BL357" i="1"/>
  <c r="BM357" i="1" s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U357" i="1"/>
  <c r="AT357" i="1"/>
  <c r="AS357" i="1"/>
  <c r="BN356" i="1"/>
  <c r="BL356" i="1"/>
  <c r="BO356" i="1" s="1"/>
  <c r="AV356" i="1" s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W356" i="1"/>
  <c r="AX356" i="1" s="1"/>
  <c r="AU356" i="1"/>
  <c r="AT356" i="1"/>
  <c r="AS356" i="1"/>
  <c r="BN355" i="1"/>
  <c r="BL355" i="1"/>
  <c r="BM355" i="1" s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U355" i="1"/>
  <c r="AT355" i="1"/>
  <c r="AS355" i="1"/>
  <c r="BN354" i="1"/>
  <c r="BL354" i="1"/>
  <c r="BO354" i="1" s="1"/>
  <c r="AV354" i="1" s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W354" i="1"/>
  <c r="AX354" i="1" s="1"/>
  <c r="AU354" i="1"/>
  <c r="AT354" i="1"/>
  <c r="AS354" i="1"/>
  <c r="BO353" i="1"/>
  <c r="AV353" i="1" s="1"/>
  <c r="BN353" i="1"/>
  <c r="BL353" i="1"/>
  <c r="BM353" i="1" s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U353" i="1"/>
  <c r="AT353" i="1"/>
  <c r="AS353" i="1"/>
  <c r="BN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W352" i="1"/>
  <c r="AX352" i="1" s="1"/>
  <c r="AU352" i="1"/>
  <c r="AT352" i="1"/>
  <c r="AS352" i="1"/>
  <c r="BO351" i="1"/>
  <c r="AV351" i="1" s="1"/>
  <c r="BN351" i="1"/>
  <c r="BL351" i="1"/>
  <c r="BM351" i="1" s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U351" i="1"/>
  <c r="AT351" i="1"/>
  <c r="AS351" i="1"/>
  <c r="BN350" i="1"/>
  <c r="BL350" i="1"/>
  <c r="BM350" i="1" s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W350" i="1"/>
  <c r="AX350" i="1" s="1"/>
  <c r="AU350" i="1"/>
  <c r="AT350" i="1"/>
  <c r="AS350" i="1"/>
  <c r="BN349" i="1"/>
  <c r="BL349" i="1"/>
  <c r="BM349" i="1" s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U349" i="1"/>
  <c r="AT349" i="1"/>
  <c r="AS349" i="1"/>
  <c r="BO348" i="1"/>
  <c r="BN348" i="1"/>
  <c r="BL348" i="1"/>
  <c r="BM348" i="1" s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W348" i="1"/>
  <c r="AX348" i="1" s="1"/>
  <c r="AV348" i="1"/>
  <c r="AU348" i="1"/>
  <c r="AT348" i="1"/>
  <c r="AS348" i="1"/>
  <c r="BO347" i="1"/>
  <c r="AV347" i="1" s="1"/>
  <c r="BN347" i="1"/>
  <c r="BL347" i="1"/>
  <c r="BM347" i="1" s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U347" i="1"/>
  <c r="AT347" i="1"/>
  <c r="AS347" i="1"/>
  <c r="BO346" i="1"/>
  <c r="AV346" i="1" s="1"/>
  <c r="BN346" i="1"/>
  <c r="BL346" i="1"/>
  <c r="BM346" i="1" s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W346" i="1"/>
  <c r="AX346" i="1" s="1"/>
  <c r="AU346" i="1"/>
  <c r="AT346" i="1"/>
  <c r="AS346" i="1"/>
  <c r="BO345" i="1"/>
  <c r="AV345" i="1" s="1"/>
  <c r="BN345" i="1"/>
  <c r="BL345" i="1"/>
  <c r="BM345" i="1" s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U345" i="1"/>
  <c r="AT345" i="1"/>
  <c r="AS345" i="1"/>
  <c r="BN344" i="1"/>
  <c r="BL344" i="1"/>
  <c r="BM344" i="1" s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W344" i="1"/>
  <c r="AX344" i="1" s="1"/>
  <c r="AU344" i="1"/>
  <c r="AT344" i="1"/>
  <c r="AS344" i="1"/>
  <c r="BN343" i="1"/>
  <c r="BL343" i="1"/>
  <c r="BM343" i="1" s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U343" i="1"/>
  <c r="AT343" i="1"/>
  <c r="AS343" i="1"/>
  <c r="BN342" i="1"/>
  <c r="BL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W342" i="1"/>
  <c r="AX342" i="1" s="1"/>
  <c r="AU342" i="1"/>
  <c r="AT342" i="1"/>
  <c r="AS342" i="1"/>
  <c r="BN341" i="1"/>
  <c r="BL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U341" i="1"/>
  <c r="AT341" i="1"/>
  <c r="AS341" i="1"/>
  <c r="BO340" i="1"/>
  <c r="AV340" i="1" s="1"/>
  <c r="BN340" i="1"/>
  <c r="BL340" i="1"/>
  <c r="BM340" i="1" s="1"/>
  <c r="BK340" i="1"/>
  <c r="BJ340" i="1"/>
  <c r="BI340" i="1"/>
  <c r="BH340" i="1"/>
  <c r="BG340" i="1"/>
  <c r="BF340" i="1"/>
  <c r="BE340" i="1"/>
  <c r="BB340" i="1"/>
  <c r="BD340" i="1" s="1"/>
  <c r="BA340" i="1"/>
  <c r="AZ340" i="1"/>
  <c r="AY340" i="1"/>
  <c r="AW340" i="1"/>
  <c r="AX340" i="1" s="1"/>
  <c r="BP340" i="1" s="1"/>
  <c r="AU340" i="1"/>
  <c r="AT340" i="1"/>
  <c r="AS340" i="1"/>
  <c r="BO339" i="1"/>
  <c r="AV339" i="1" s="1"/>
  <c r="BN339" i="1"/>
  <c r="BL339" i="1"/>
  <c r="BM339" i="1" s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BP339" i="1" s="1"/>
  <c r="AW339" i="1"/>
  <c r="AU339" i="1"/>
  <c r="AT339" i="1"/>
  <c r="AS339" i="1"/>
  <c r="BN338" i="1"/>
  <c r="BL338" i="1"/>
  <c r="BM338" i="1" s="1"/>
  <c r="BK338" i="1"/>
  <c r="BJ338" i="1"/>
  <c r="BI338" i="1"/>
  <c r="BH338" i="1"/>
  <c r="BG338" i="1"/>
  <c r="BF338" i="1"/>
  <c r="BE338" i="1"/>
  <c r="BD338" i="1"/>
  <c r="BB338" i="1"/>
  <c r="BO338" i="1" s="1"/>
  <c r="AV338" i="1" s="1"/>
  <c r="BA338" i="1"/>
  <c r="AZ338" i="1"/>
  <c r="AY338" i="1"/>
  <c r="AW338" i="1"/>
  <c r="AX338" i="1" s="1"/>
  <c r="AU338" i="1"/>
  <c r="AT338" i="1"/>
  <c r="AS338" i="1"/>
  <c r="BN337" i="1"/>
  <c r="BL337" i="1"/>
  <c r="BM337" i="1" s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U337" i="1"/>
  <c r="AT337" i="1"/>
  <c r="AS337" i="1"/>
  <c r="BN336" i="1"/>
  <c r="BL336" i="1"/>
  <c r="BM336" i="1" s="1"/>
  <c r="BK336" i="1"/>
  <c r="BJ336" i="1"/>
  <c r="BI336" i="1"/>
  <c r="BH336" i="1"/>
  <c r="BG336" i="1"/>
  <c r="BF336" i="1"/>
  <c r="BE336" i="1"/>
  <c r="BB336" i="1"/>
  <c r="BA336" i="1"/>
  <c r="AZ336" i="1"/>
  <c r="AY336" i="1"/>
  <c r="AW336" i="1"/>
  <c r="AX336" i="1" s="1"/>
  <c r="AU336" i="1"/>
  <c r="AT336" i="1"/>
  <c r="AS336" i="1"/>
  <c r="BO335" i="1"/>
  <c r="AV335" i="1" s="1"/>
  <c r="BN335" i="1"/>
  <c r="BL335" i="1"/>
  <c r="BM335" i="1" s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BP335" i="1" s="1"/>
  <c r="AW335" i="1"/>
  <c r="AU335" i="1"/>
  <c r="AT335" i="1"/>
  <c r="AS335" i="1"/>
  <c r="BN334" i="1"/>
  <c r="BL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W334" i="1"/>
  <c r="AX334" i="1" s="1"/>
  <c r="AU334" i="1"/>
  <c r="AT334" i="1"/>
  <c r="AS334" i="1"/>
  <c r="BN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U333" i="1"/>
  <c r="AT333" i="1"/>
  <c r="AS333" i="1"/>
  <c r="BO332" i="1"/>
  <c r="AV332" i="1" s="1"/>
  <c r="BN332" i="1"/>
  <c r="BL332" i="1"/>
  <c r="BM332" i="1" s="1"/>
  <c r="BK332" i="1"/>
  <c r="BJ332" i="1"/>
  <c r="BI332" i="1"/>
  <c r="BH332" i="1"/>
  <c r="BG332" i="1"/>
  <c r="BF332" i="1"/>
  <c r="BE332" i="1"/>
  <c r="BB332" i="1"/>
  <c r="BD332" i="1" s="1"/>
  <c r="BA332" i="1"/>
  <c r="AZ332" i="1"/>
  <c r="AY332" i="1"/>
  <c r="AW332" i="1"/>
  <c r="AX332" i="1" s="1"/>
  <c r="AU332" i="1"/>
  <c r="AT332" i="1"/>
  <c r="AS332" i="1"/>
  <c r="BO331" i="1"/>
  <c r="AV331" i="1" s="1"/>
  <c r="BN331" i="1"/>
  <c r="BL331" i="1"/>
  <c r="BM331" i="1" s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U331" i="1"/>
  <c r="AT331" i="1"/>
  <c r="AS331" i="1"/>
  <c r="BN330" i="1"/>
  <c r="BL330" i="1"/>
  <c r="BM330" i="1" s="1"/>
  <c r="BK330" i="1"/>
  <c r="BJ330" i="1"/>
  <c r="BI330" i="1"/>
  <c r="BH330" i="1"/>
  <c r="BG330" i="1"/>
  <c r="BF330" i="1"/>
  <c r="BE330" i="1"/>
  <c r="BB330" i="1"/>
  <c r="BA330" i="1"/>
  <c r="AZ330" i="1"/>
  <c r="AY330" i="1"/>
  <c r="AW330" i="1"/>
  <c r="AX330" i="1" s="1"/>
  <c r="AU330" i="1"/>
  <c r="AT330" i="1"/>
  <c r="AS330" i="1"/>
  <c r="BN329" i="1"/>
  <c r="BL329" i="1"/>
  <c r="BM329" i="1" s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U329" i="1"/>
  <c r="AT329" i="1"/>
  <c r="AS329" i="1"/>
  <c r="BN328" i="1"/>
  <c r="BM328" i="1"/>
  <c r="BL328" i="1"/>
  <c r="BK328" i="1"/>
  <c r="BJ328" i="1"/>
  <c r="BI328" i="1"/>
  <c r="BH328" i="1"/>
  <c r="BG328" i="1"/>
  <c r="BF328" i="1"/>
  <c r="BE328" i="1"/>
  <c r="BB328" i="1"/>
  <c r="BD328" i="1" s="1"/>
  <c r="BA328" i="1"/>
  <c r="AZ328" i="1"/>
  <c r="AY328" i="1"/>
  <c r="AW328" i="1"/>
  <c r="AU328" i="1"/>
  <c r="AT328" i="1"/>
  <c r="AS328" i="1"/>
  <c r="BO327" i="1"/>
  <c r="AV327" i="1" s="1"/>
  <c r="BN327" i="1"/>
  <c r="BL327" i="1"/>
  <c r="BM327" i="1" s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BQ327" i="1" s="1"/>
  <c r="AX327" i="1"/>
  <c r="AW327" i="1"/>
  <c r="AU327" i="1"/>
  <c r="AT327" i="1"/>
  <c r="AS327" i="1"/>
  <c r="BN326" i="1"/>
  <c r="BL326" i="1"/>
  <c r="BM326" i="1" s="1"/>
  <c r="BK326" i="1"/>
  <c r="BJ326" i="1"/>
  <c r="BI326" i="1"/>
  <c r="BH326" i="1"/>
  <c r="BG326" i="1"/>
  <c r="BF326" i="1"/>
  <c r="BE326" i="1"/>
  <c r="BB326" i="1"/>
  <c r="BA326" i="1"/>
  <c r="AZ326" i="1"/>
  <c r="AY326" i="1"/>
  <c r="AW326" i="1"/>
  <c r="AX326" i="1" s="1"/>
  <c r="AU326" i="1"/>
  <c r="AT326" i="1"/>
  <c r="AS326" i="1"/>
  <c r="BN325" i="1"/>
  <c r="BL325" i="1"/>
  <c r="BM325" i="1" s="1"/>
  <c r="BK325" i="1"/>
  <c r="BJ325" i="1"/>
  <c r="BI325" i="1"/>
  <c r="BO325" i="1" s="1"/>
  <c r="AV325" i="1" s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U325" i="1"/>
  <c r="AT325" i="1"/>
  <c r="AS325" i="1"/>
  <c r="BN324" i="1"/>
  <c r="BM324" i="1"/>
  <c r="BL324" i="1"/>
  <c r="BK324" i="1"/>
  <c r="BJ324" i="1"/>
  <c r="BI324" i="1"/>
  <c r="BH324" i="1"/>
  <c r="BG324" i="1"/>
  <c r="BF324" i="1"/>
  <c r="BE324" i="1"/>
  <c r="BB324" i="1"/>
  <c r="BD324" i="1" s="1"/>
  <c r="BA324" i="1"/>
  <c r="AZ324" i="1"/>
  <c r="AY324" i="1"/>
  <c r="AW324" i="1"/>
  <c r="AU324" i="1"/>
  <c r="AT324" i="1"/>
  <c r="AS324" i="1"/>
  <c r="BO323" i="1"/>
  <c r="AV323" i="1" s="1"/>
  <c r="BN323" i="1"/>
  <c r="BL323" i="1"/>
  <c r="BM323" i="1" s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U323" i="1"/>
  <c r="AT323" i="1"/>
  <c r="AS323" i="1"/>
  <c r="BN322" i="1"/>
  <c r="BL322" i="1"/>
  <c r="BM322" i="1" s="1"/>
  <c r="BK322" i="1"/>
  <c r="BJ322" i="1"/>
  <c r="BI322" i="1"/>
  <c r="BH322" i="1"/>
  <c r="BG322" i="1"/>
  <c r="BF322" i="1"/>
  <c r="BE322" i="1"/>
  <c r="BB322" i="1"/>
  <c r="BA322" i="1"/>
  <c r="AZ322" i="1"/>
  <c r="AY322" i="1"/>
  <c r="AW322" i="1"/>
  <c r="AX322" i="1" s="1"/>
  <c r="AU322" i="1"/>
  <c r="AT322" i="1"/>
  <c r="AS322" i="1"/>
  <c r="BN321" i="1"/>
  <c r="BL321" i="1"/>
  <c r="BM321" i="1" s="1"/>
  <c r="BK321" i="1"/>
  <c r="BJ321" i="1"/>
  <c r="BI321" i="1"/>
  <c r="BO321" i="1" s="1"/>
  <c r="AV321" i="1" s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U321" i="1"/>
  <c r="AT321" i="1"/>
  <c r="AS321" i="1"/>
  <c r="BN320" i="1"/>
  <c r="BM320" i="1"/>
  <c r="BL320" i="1"/>
  <c r="BK320" i="1"/>
  <c r="BJ320" i="1"/>
  <c r="BI320" i="1"/>
  <c r="BH320" i="1"/>
  <c r="BG320" i="1"/>
  <c r="BF320" i="1"/>
  <c r="BE320" i="1"/>
  <c r="BB320" i="1"/>
  <c r="BD320" i="1" s="1"/>
  <c r="BA320" i="1"/>
  <c r="AZ320" i="1"/>
  <c r="AY320" i="1"/>
  <c r="AW320" i="1"/>
  <c r="AU320" i="1"/>
  <c r="AT320" i="1"/>
  <c r="AS320" i="1"/>
  <c r="BO319" i="1"/>
  <c r="AV319" i="1" s="1"/>
  <c r="BN319" i="1"/>
  <c r="BL319" i="1"/>
  <c r="BM319" i="1" s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BQ319" i="1" s="1"/>
  <c r="AX319" i="1"/>
  <c r="AW319" i="1"/>
  <c r="AU319" i="1"/>
  <c r="AT319" i="1"/>
  <c r="AS319" i="1"/>
  <c r="BN318" i="1"/>
  <c r="BL318" i="1"/>
  <c r="BM318" i="1" s="1"/>
  <c r="BK318" i="1"/>
  <c r="BJ318" i="1"/>
  <c r="BI318" i="1"/>
  <c r="BH318" i="1"/>
  <c r="BG318" i="1"/>
  <c r="BF318" i="1"/>
  <c r="BE318" i="1"/>
  <c r="BB318" i="1"/>
  <c r="BA318" i="1"/>
  <c r="AZ318" i="1"/>
  <c r="AY318" i="1"/>
  <c r="AW318" i="1"/>
  <c r="AU318" i="1"/>
  <c r="AT318" i="1"/>
  <c r="AS318" i="1"/>
  <c r="BN317" i="1"/>
  <c r="BL317" i="1"/>
  <c r="BM317" i="1" s="1"/>
  <c r="BK317" i="1"/>
  <c r="BJ317" i="1"/>
  <c r="BI317" i="1"/>
  <c r="BO317" i="1" s="1"/>
  <c r="AV317" i="1" s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U317" i="1"/>
  <c r="AT317" i="1"/>
  <c r="AS317" i="1"/>
  <c r="BN316" i="1"/>
  <c r="BM316" i="1"/>
  <c r="BL316" i="1"/>
  <c r="BK316" i="1"/>
  <c r="BJ316" i="1"/>
  <c r="BI316" i="1"/>
  <c r="BH316" i="1"/>
  <c r="BG316" i="1"/>
  <c r="BF316" i="1"/>
  <c r="BE316" i="1"/>
  <c r="BB316" i="1"/>
  <c r="BA316" i="1"/>
  <c r="AZ316" i="1"/>
  <c r="AY316" i="1"/>
  <c r="AW316" i="1"/>
  <c r="AU316" i="1"/>
  <c r="AT316" i="1"/>
  <c r="AS316" i="1"/>
  <c r="BO315" i="1"/>
  <c r="AV315" i="1" s="1"/>
  <c r="BN315" i="1"/>
  <c r="BL315" i="1"/>
  <c r="BM315" i="1" s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U315" i="1"/>
  <c r="AT315" i="1"/>
  <c r="AS315" i="1"/>
  <c r="BN314" i="1"/>
  <c r="BL314" i="1"/>
  <c r="BM314" i="1" s="1"/>
  <c r="BK314" i="1"/>
  <c r="BJ314" i="1"/>
  <c r="BI314" i="1"/>
  <c r="BH314" i="1"/>
  <c r="BG314" i="1"/>
  <c r="BF314" i="1"/>
  <c r="BE314" i="1"/>
  <c r="BB314" i="1"/>
  <c r="BA314" i="1"/>
  <c r="AZ314" i="1"/>
  <c r="AY314" i="1"/>
  <c r="AW314" i="1"/>
  <c r="AU314" i="1"/>
  <c r="AT314" i="1"/>
  <c r="AS314" i="1"/>
  <c r="BP313" i="1"/>
  <c r="BN313" i="1"/>
  <c r="BL313" i="1"/>
  <c r="BM313" i="1" s="1"/>
  <c r="BK313" i="1"/>
  <c r="BJ313" i="1"/>
  <c r="BI313" i="1"/>
  <c r="BO313" i="1" s="1"/>
  <c r="AV313" i="1" s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U313" i="1"/>
  <c r="AT313" i="1"/>
  <c r="AS313" i="1"/>
  <c r="BN312" i="1"/>
  <c r="BL312" i="1"/>
  <c r="BM312" i="1" s="1"/>
  <c r="BK312" i="1"/>
  <c r="BJ312" i="1"/>
  <c r="BI312" i="1"/>
  <c r="BH312" i="1"/>
  <c r="BG312" i="1"/>
  <c r="BF312" i="1"/>
  <c r="BE312" i="1"/>
  <c r="BB312" i="1"/>
  <c r="BA312" i="1"/>
  <c r="AZ312" i="1"/>
  <c r="AY312" i="1"/>
  <c r="AW312" i="1"/>
  <c r="AU312" i="1"/>
  <c r="AT312" i="1"/>
  <c r="AS312" i="1"/>
  <c r="BO311" i="1"/>
  <c r="AV311" i="1" s="1"/>
  <c r="BN311" i="1"/>
  <c r="BL311" i="1"/>
  <c r="BM311" i="1" s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U311" i="1"/>
  <c r="AT311" i="1"/>
  <c r="AS311" i="1"/>
  <c r="BN310" i="1"/>
  <c r="BL310" i="1"/>
  <c r="BM310" i="1" s="1"/>
  <c r="BK310" i="1"/>
  <c r="BJ310" i="1"/>
  <c r="BI310" i="1"/>
  <c r="BH310" i="1"/>
  <c r="BG310" i="1"/>
  <c r="BF310" i="1"/>
  <c r="BE310" i="1"/>
  <c r="BB310" i="1"/>
  <c r="BA310" i="1"/>
  <c r="AZ310" i="1"/>
  <c r="AY310" i="1"/>
  <c r="AW310" i="1"/>
  <c r="AU310" i="1"/>
  <c r="AT310" i="1"/>
  <c r="AS310" i="1"/>
  <c r="BP309" i="1"/>
  <c r="BN309" i="1"/>
  <c r="BL309" i="1"/>
  <c r="BM309" i="1" s="1"/>
  <c r="BK309" i="1"/>
  <c r="BJ309" i="1"/>
  <c r="BI309" i="1"/>
  <c r="BO309" i="1" s="1"/>
  <c r="AV309" i="1" s="1"/>
  <c r="BH309" i="1"/>
  <c r="BG309" i="1"/>
  <c r="BF309" i="1"/>
  <c r="BE309" i="1"/>
  <c r="BD309" i="1"/>
  <c r="BC309" i="1"/>
  <c r="BB309" i="1"/>
  <c r="BA309" i="1"/>
  <c r="AZ309" i="1"/>
  <c r="AY309" i="1"/>
  <c r="BQ309" i="1" s="1"/>
  <c r="AX309" i="1"/>
  <c r="AW309" i="1"/>
  <c r="AU309" i="1"/>
  <c r="AT309" i="1"/>
  <c r="AS309" i="1"/>
  <c r="BN308" i="1"/>
  <c r="BM308" i="1"/>
  <c r="BL308" i="1"/>
  <c r="BK308" i="1"/>
  <c r="BJ308" i="1"/>
  <c r="BI308" i="1"/>
  <c r="BH308" i="1"/>
  <c r="BG308" i="1"/>
  <c r="BF308" i="1"/>
  <c r="BE308" i="1"/>
  <c r="BB308" i="1"/>
  <c r="BA308" i="1"/>
  <c r="AZ308" i="1"/>
  <c r="AY308" i="1"/>
  <c r="AW308" i="1"/>
  <c r="AU308" i="1"/>
  <c r="AT308" i="1"/>
  <c r="AS308" i="1"/>
  <c r="BO307" i="1"/>
  <c r="AV307" i="1" s="1"/>
  <c r="BN307" i="1"/>
  <c r="BL307" i="1"/>
  <c r="BM307" i="1" s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U307" i="1"/>
  <c r="AT307" i="1"/>
  <c r="AS307" i="1"/>
  <c r="BN306" i="1"/>
  <c r="BL306" i="1"/>
  <c r="BM306" i="1" s="1"/>
  <c r="BK306" i="1"/>
  <c r="BJ306" i="1"/>
  <c r="BI306" i="1"/>
  <c r="BH306" i="1"/>
  <c r="BG306" i="1"/>
  <c r="BF306" i="1"/>
  <c r="BE306" i="1"/>
  <c r="BB306" i="1"/>
  <c r="BA306" i="1"/>
  <c r="AZ306" i="1"/>
  <c r="AY306" i="1"/>
  <c r="AW306" i="1"/>
  <c r="AU306" i="1"/>
  <c r="AT306" i="1"/>
  <c r="AS306" i="1"/>
  <c r="BN305" i="1"/>
  <c r="BP305" i="1" s="1"/>
  <c r="BL305" i="1"/>
  <c r="BM305" i="1" s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U305" i="1"/>
  <c r="AT305" i="1"/>
  <c r="AS305" i="1"/>
  <c r="BN304" i="1"/>
  <c r="BL304" i="1"/>
  <c r="BM304" i="1" s="1"/>
  <c r="BK304" i="1"/>
  <c r="BJ304" i="1"/>
  <c r="BI304" i="1"/>
  <c r="BH304" i="1"/>
  <c r="BG304" i="1"/>
  <c r="BP304" i="1" s="1"/>
  <c r="BF304" i="1"/>
  <c r="BE304" i="1"/>
  <c r="BD304" i="1"/>
  <c r="BB304" i="1"/>
  <c r="BC304" i="1" s="1"/>
  <c r="BA304" i="1"/>
  <c r="AZ304" i="1"/>
  <c r="AY304" i="1"/>
  <c r="AX304" i="1"/>
  <c r="AW304" i="1"/>
  <c r="AU304" i="1"/>
  <c r="AT304" i="1"/>
  <c r="AS304" i="1"/>
  <c r="BN303" i="1"/>
  <c r="BL303" i="1"/>
  <c r="BM303" i="1" s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U303" i="1"/>
  <c r="AT303" i="1"/>
  <c r="AS303" i="1"/>
  <c r="BO302" i="1"/>
  <c r="BN302" i="1"/>
  <c r="BL302" i="1"/>
  <c r="BM302" i="1" s="1"/>
  <c r="BK302" i="1"/>
  <c r="BJ302" i="1"/>
  <c r="BI302" i="1"/>
  <c r="BH302" i="1"/>
  <c r="BG302" i="1"/>
  <c r="BF302" i="1"/>
  <c r="BE302" i="1"/>
  <c r="BD302" i="1"/>
  <c r="BB302" i="1"/>
  <c r="BC302" i="1" s="1"/>
  <c r="BA302" i="1"/>
  <c r="AZ302" i="1"/>
  <c r="AY302" i="1"/>
  <c r="BQ302" i="1" s="1"/>
  <c r="AX302" i="1"/>
  <c r="BP302" i="1" s="1"/>
  <c r="AW302" i="1"/>
  <c r="AV302" i="1"/>
  <c r="AU302" i="1"/>
  <c r="AT302" i="1"/>
  <c r="AS302" i="1"/>
  <c r="BN301" i="1"/>
  <c r="BL301" i="1"/>
  <c r="BM301" i="1" s="1"/>
  <c r="BK301" i="1"/>
  <c r="BJ301" i="1"/>
  <c r="BI301" i="1"/>
  <c r="BH301" i="1"/>
  <c r="BG301" i="1"/>
  <c r="BF301" i="1"/>
  <c r="BE301" i="1"/>
  <c r="BB301" i="1"/>
  <c r="BD301" i="1" s="1"/>
  <c r="BA301" i="1"/>
  <c r="AZ301" i="1"/>
  <c r="AY301" i="1"/>
  <c r="AX301" i="1"/>
  <c r="AW301" i="1"/>
  <c r="BO301" i="1" s="1"/>
  <c r="AU301" i="1"/>
  <c r="AT301" i="1"/>
  <c r="AV301" i="1" s="1"/>
  <c r="AS301" i="1"/>
  <c r="BO300" i="1"/>
  <c r="BN300" i="1"/>
  <c r="BL300" i="1"/>
  <c r="BM300" i="1" s="1"/>
  <c r="BK300" i="1"/>
  <c r="BJ300" i="1"/>
  <c r="BI300" i="1"/>
  <c r="BH300" i="1"/>
  <c r="BG300" i="1"/>
  <c r="BF300" i="1"/>
  <c r="BE300" i="1"/>
  <c r="BB300" i="1"/>
  <c r="BC300" i="1" s="1"/>
  <c r="BA300" i="1"/>
  <c r="AZ300" i="1"/>
  <c r="AY300" i="1"/>
  <c r="AX300" i="1"/>
  <c r="AW300" i="1"/>
  <c r="AU300" i="1"/>
  <c r="AT300" i="1"/>
  <c r="AV300" i="1" s="1"/>
  <c r="AS300" i="1"/>
  <c r="BN299" i="1"/>
  <c r="BL299" i="1"/>
  <c r="BM299" i="1" s="1"/>
  <c r="BK299" i="1"/>
  <c r="BJ299" i="1"/>
  <c r="BI299" i="1"/>
  <c r="BH299" i="1"/>
  <c r="BG299" i="1"/>
  <c r="BF299" i="1"/>
  <c r="BE299" i="1"/>
  <c r="BB299" i="1"/>
  <c r="BA299" i="1"/>
  <c r="AZ299" i="1"/>
  <c r="AY299" i="1"/>
  <c r="AX299" i="1"/>
  <c r="AW299" i="1"/>
  <c r="AU299" i="1"/>
  <c r="AT299" i="1"/>
  <c r="AS299" i="1"/>
  <c r="BN298" i="1"/>
  <c r="BL298" i="1"/>
  <c r="BM298" i="1" s="1"/>
  <c r="BK298" i="1"/>
  <c r="BJ298" i="1"/>
  <c r="BI298" i="1"/>
  <c r="BH298" i="1"/>
  <c r="BG298" i="1"/>
  <c r="BF298" i="1"/>
  <c r="BE298" i="1"/>
  <c r="BB298" i="1"/>
  <c r="BA298" i="1"/>
  <c r="AZ298" i="1"/>
  <c r="AY298" i="1"/>
  <c r="AX298" i="1"/>
  <c r="AW298" i="1"/>
  <c r="AU298" i="1"/>
  <c r="AT298" i="1"/>
  <c r="AS298" i="1"/>
  <c r="BN297" i="1"/>
  <c r="BL297" i="1"/>
  <c r="BM297" i="1" s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U297" i="1"/>
  <c r="AT297" i="1"/>
  <c r="AS297" i="1"/>
  <c r="BO296" i="1"/>
  <c r="BN296" i="1"/>
  <c r="BL296" i="1"/>
  <c r="BM296" i="1" s="1"/>
  <c r="BK296" i="1"/>
  <c r="BJ296" i="1"/>
  <c r="BI296" i="1"/>
  <c r="BH296" i="1"/>
  <c r="BG296" i="1"/>
  <c r="BF296" i="1"/>
  <c r="BE296" i="1"/>
  <c r="BB296" i="1"/>
  <c r="BC296" i="1" s="1"/>
  <c r="BA296" i="1"/>
  <c r="AZ296" i="1"/>
  <c r="AY296" i="1"/>
  <c r="AX296" i="1"/>
  <c r="AW296" i="1"/>
  <c r="AV296" i="1"/>
  <c r="AU296" i="1"/>
  <c r="AT296" i="1"/>
  <c r="AS296" i="1"/>
  <c r="BN295" i="1"/>
  <c r="BL295" i="1"/>
  <c r="BM295" i="1" s="1"/>
  <c r="BK295" i="1"/>
  <c r="BJ295" i="1"/>
  <c r="BI295" i="1"/>
  <c r="BH295" i="1"/>
  <c r="BG295" i="1"/>
  <c r="BF295" i="1"/>
  <c r="BE295" i="1"/>
  <c r="BB295" i="1"/>
  <c r="BD295" i="1" s="1"/>
  <c r="BA295" i="1"/>
  <c r="AZ295" i="1"/>
  <c r="AY295" i="1"/>
  <c r="AX295" i="1"/>
  <c r="AW295" i="1"/>
  <c r="BO295" i="1" s="1"/>
  <c r="AU295" i="1"/>
  <c r="AT295" i="1"/>
  <c r="AS295" i="1"/>
  <c r="BN294" i="1"/>
  <c r="BP294" i="1" s="1"/>
  <c r="BL294" i="1"/>
  <c r="BM294" i="1" s="1"/>
  <c r="BK294" i="1"/>
  <c r="BJ294" i="1"/>
  <c r="BI294" i="1"/>
  <c r="BH294" i="1"/>
  <c r="BG294" i="1"/>
  <c r="BF294" i="1"/>
  <c r="BE294" i="1"/>
  <c r="BD294" i="1"/>
  <c r="BB294" i="1"/>
  <c r="BC294" i="1" s="1"/>
  <c r="BA294" i="1"/>
  <c r="AZ294" i="1"/>
  <c r="AY294" i="1"/>
  <c r="AX294" i="1"/>
  <c r="AW294" i="1"/>
  <c r="AU294" i="1"/>
  <c r="AT294" i="1"/>
  <c r="AS294" i="1"/>
  <c r="BN293" i="1"/>
  <c r="BL293" i="1"/>
  <c r="BM293" i="1" s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U293" i="1"/>
  <c r="AT293" i="1"/>
  <c r="AS293" i="1"/>
  <c r="BO292" i="1"/>
  <c r="BN292" i="1"/>
  <c r="BL292" i="1"/>
  <c r="BM292" i="1" s="1"/>
  <c r="BK292" i="1"/>
  <c r="BJ292" i="1"/>
  <c r="BI292" i="1"/>
  <c r="BH292" i="1"/>
  <c r="BG292" i="1"/>
  <c r="BF292" i="1"/>
  <c r="BE292" i="1"/>
  <c r="BB292" i="1"/>
  <c r="BC292" i="1" s="1"/>
  <c r="BA292" i="1"/>
  <c r="AZ292" i="1"/>
  <c r="AY292" i="1"/>
  <c r="AX292" i="1"/>
  <c r="AW292" i="1"/>
  <c r="AU292" i="1"/>
  <c r="AT292" i="1"/>
  <c r="AV292" i="1" s="1"/>
  <c r="AS292" i="1"/>
  <c r="BN291" i="1"/>
  <c r="BL291" i="1"/>
  <c r="BM291" i="1" s="1"/>
  <c r="BK291" i="1"/>
  <c r="BJ291" i="1"/>
  <c r="BI291" i="1"/>
  <c r="BH291" i="1"/>
  <c r="BG291" i="1"/>
  <c r="BF291" i="1"/>
  <c r="BE291" i="1"/>
  <c r="BB291" i="1"/>
  <c r="BA291" i="1"/>
  <c r="AZ291" i="1"/>
  <c r="AY291" i="1"/>
  <c r="AX291" i="1"/>
  <c r="AW291" i="1"/>
  <c r="AU291" i="1"/>
  <c r="AT291" i="1"/>
  <c r="AS291" i="1"/>
  <c r="BN290" i="1"/>
  <c r="BL290" i="1"/>
  <c r="BM290" i="1" s="1"/>
  <c r="BK290" i="1"/>
  <c r="BJ290" i="1"/>
  <c r="BI290" i="1"/>
  <c r="BH290" i="1"/>
  <c r="BG290" i="1"/>
  <c r="BF290" i="1"/>
  <c r="BE290" i="1"/>
  <c r="BB290" i="1"/>
  <c r="BA290" i="1"/>
  <c r="AZ290" i="1"/>
  <c r="AY290" i="1"/>
  <c r="AX290" i="1"/>
  <c r="AW290" i="1"/>
  <c r="AU290" i="1"/>
  <c r="AT290" i="1"/>
  <c r="AS290" i="1"/>
  <c r="BN289" i="1"/>
  <c r="BL289" i="1"/>
  <c r="BM289" i="1" s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U289" i="1"/>
  <c r="AT289" i="1"/>
  <c r="AS289" i="1"/>
  <c r="BO288" i="1"/>
  <c r="BN288" i="1"/>
  <c r="BL288" i="1"/>
  <c r="BM288" i="1" s="1"/>
  <c r="BK288" i="1"/>
  <c r="BJ288" i="1"/>
  <c r="BI288" i="1"/>
  <c r="BH288" i="1"/>
  <c r="BG288" i="1"/>
  <c r="BF288" i="1"/>
  <c r="BE288" i="1"/>
  <c r="BB288" i="1"/>
  <c r="BD288" i="1" s="1"/>
  <c r="BA288" i="1"/>
  <c r="AZ288" i="1"/>
  <c r="AY288" i="1"/>
  <c r="AX288" i="1"/>
  <c r="AW288" i="1"/>
  <c r="AU288" i="1"/>
  <c r="AT288" i="1"/>
  <c r="AV288" i="1" s="1"/>
  <c r="AS288" i="1"/>
  <c r="BN287" i="1"/>
  <c r="BP287" i="1" s="1"/>
  <c r="BL287" i="1"/>
  <c r="BM287" i="1" s="1"/>
  <c r="BK287" i="1"/>
  <c r="BJ287" i="1"/>
  <c r="BI287" i="1"/>
  <c r="BH287" i="1"/>
  <c r="BG287" i="1"/>
  <c r="BF287" i="1"/>
  <c r="BE287" i="1"/>
  <c r="BD287" i="1"/>
  <c r="BC287" i="1"/>
  <c r="BB287" i="1"/>
  <c r="BO287" i="1" s="1"/>
  <c r="AV287" i="1" s="1"/>
  <c r="BA287" i="1"/>
  <c r="AZ287" i="1"/>
  <c r="AY287" i="1"/>
  <c r="AX287" i="1"/>
  <c r="AW287" i="1"/>
  <c r="AU287" i="1"/>
  <c r="AT287" i="1"/>
  <c r="AS287" i="1"/>
  <c r="BN286" i="1"/>
  <c r="BL286" i="1"/>
  <c r="BM286" i="1" s="1"/>
  <c r="BK286" i="1"/>
  <c r="BJ286" i="1"/>
  <c r="BI286" i="1"/>
  <c r="BH286" i="1"/>
  <c r="BG286" i="1"/>
  <c r="BF286" i="1"/>
  <c r="BE286" i="1"/>
  <c r="BB286" i="1"/>
  <c r="BO286" i="1" s="1"/>
  <c r="BA286" i="1"/>
  <c r="AZ286" i="1"/>
  <c r="AY286" i="1"/>
  <c r="AX286" i="1"/>
  <c r="AW286" i="1"/>
  <c r="AU286" i="1"/>
  <c r="AT286" i="1"/>
  <c r="AS286" i="1"/>
  <c r="BN285" i="1"/>
  <c r="BL285" i="1"/>
  <c r="BM285" i="1" s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U285" i="1"/>
  <c r="AT285" i="1"/>
  <c r="AS285" i="1"/>
  <c r="BO284" i="1"/>
  <c r="BN284" i="1"/>
  <c r="BL284" i="1"/>
  <c r="BM284" i="1" s="1"/>
  <c r="BK284" i="1"/>
  <c r="BJ284" i="1"/>
  <c r="BI284" i="1"/>
  <c r="BH284" i="1"/>
  <c r="BG284" i="1"/>
  <c r="BF284" i="1"/>
  <c r="BE284" i="1"/>
  <c r="BB284" i="1"/>
  <c r="BD284" i="1" s="1"/>
  <c r="BA284" i="1"/>
  <c r="AZ284" i="1"/>
  <c r="AY284" i="1"/>
  <c r="AX284" i="1"/>
  <c r="AW284" i="1"/>
  <c r="AU284" i="1"/>
  <c r="AT284" i="1"/>
  <c r="AV284" i="1" s="1"/>
  <c r="AS284" i="1"/>
  <c r="BN283" i="1"/>
  <c r="BL283" i="1"/>
  <c r="BM283" i="1" s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W283" i="1"/>
  <c r="BO283" i="1" s="1"/>
  <c r="AV283" i="1" s="1"/>
  <c r="AU283" i="1"/>
  <c r="AT283" i="1"/>
  <c r="AS283" i="1"/>
  <c r="BN282" i="1"/>
  <c r="BL282" i="1"/>
  <c r="BM282" i="1" s="1"/>
  <c r="BK282" i="1"/>
  <c r="BJ282" i="1"/>
  <c r="BI282" i="1"/>
  <c r="BH282" i="1"/>
  <c r="BG282" i="1"/>
  <c r="BF282" i="1"/>
  <c r="BE282" i="1"/>
  <c r="BB282" i="1"/>
  <c r="BA282" i="1"/>
  <c r="AZ282" i="1"/>
  <c r="AY282" i="1"/>
  <c r="AX282" i="1"/>
  <c r="AW282" i="1"/>
  <c r="AU282" i="1"/>
  <c r="AT282" i="1"/>
  <c r="AS282" i="1"/>
  <c r="BN281" i="1"/>
  <c r="BM281" i="1"/>
  <c r="BL281" i="1"/>
  <c r="BK281" i="1"/>
  <c r="BJ281" i="1"/>
  <c r="BI281" i="1"/>
  <c r="BH281" i="1"/>
  <c r="BG281" i="1"/>
  <c r="BF281" i="1"/>
  <c r="BE281" i="1"/>
  <c r="BB281" i="1"/>
  <c r="BD281" i="1" s="1"/>
  <c r="BA281" i="1"/>
  <c r="AZ281" i="1"/>
  <c r="AY281" i="1"/>
  <c r="AX281" i="1"/>
  <c r="BP281" i="1" s="1"/>
  <c r="AW281" i="1"/>
  <c r="BO281" i="1" s="1"/>
  <c r="AU281" i="1"/>
  <c r="AT281" i="1"/>
  <c r="AS281" i="1"/>
  <c r="BN280" i="1"/>
  <c r="BQ280" i="1" s="1"/>
  <c r="BL280" i="1"/>
  <c r="BM280" i="1" s="1"/>
  <c r="BK280" i="1"/>
  <c r="BJ280" i="1"/>
  <c r="BI280" i="1"/>
  <c r="BO280" i="1" s="1"/>
  <c r="BH280" i="1"/>
  <c r="BG280" i="1"/>
  <c r="BF280" i="1"/>
  <c r="BE280" i="1"/>
  <c r="BB280" i="1"/>
  <c r="BD280" i="1" s="1"/>
  <c r="BA280" i="1"/>
  <c r="AZ280" i="1"/>
  <c r="AY280" i="1"/>
  <c r="AX280" i="1"/>
  <c r="AW280" i="1"/>
  <c r="AU280" i="1"/>
  <c r="AT280" i="1"/>
  <c r="AS280" i="1"/>
  <c r="BN279" i="1"/>
  <c r="BL279" i="1"/>
  <c r="BM279" i="1" s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W279" i="1"/>
  <c r="BO279" i="1" s="1"/>
  <c r="AV279" i="1"/>
  <c r="AU279" i="1"/>
  <c r="AT279" i="1"/>
  <c r="AS279" i="1"/>
  <c r="BO278" i="1"/>
  <c r="AV278" i="1" s="1"/>
  <c r="BN278" i="1"/>
  <c r="BL278" i="1"/>
  <c r="BM278" i="1" s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W278" i="1"/>
  <c r="AX278" i="1" s="1"/>
  <c r="AU278" i="1"/>
  <c r="AT278" i="1"/>
  <c r="AS278" i="1"/>
  <c r="BN277" i="1"/>
  <c r="BL277" i="1"/>
  <c r="BM277" i="1" s="1"/>
  <c r="BK277" i="1"/>
  <c r="BJ277" i="1"/>
  <c r="BI277" i="1"/>
  <c r="BO277" i="1" s="1"/>
  <c r="AV277" i="1" s="1"/>
  <c r="BH277" i="1"/>
  <c r="BG277" i="1"/>
  <c r="BF277" i="1"/>
  <c r="BE277" i="1"/>
  <c r="BD277" i="1"/>
  <c r="BC277" i="1"/>
  <c r="BB277" i="1"/>
  <c r="BA277" i="1"/>
  <c r="AZ277" i="1"/>
  <c r="AY277" i="1"/>
  <c r="AW277" i="1"/>
  <c r="AX277" i="1" s="1"/>
  <c r="AU277" i="1"/>
  <c r="AT277" i="1"/>
  <c r="AS277" i="1"/>
  <c r="BO276" i="1"/>
  <c r="AV276" i="1" s="1"/>
  <c r="BN276" i="1"/>
  <c r="BL276" i="1"/>
  <c r="BM276" i="1" s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W276" i="1"/>
  <c r="AX276" i="1" s="1"/>
  <c r="AU276" i="1"/>
  <c r="AT276" i="1"/>
  <c r="AS276" i="1"/>
  <c r="BN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W275" i="1"/>
  <c r="AX275" i="1" s="1"/>
  <c r="AU275" i="1"/>
  <c r="AT275" i="1"/>
  <c r="AS275" i="1"/>
  <c r="BO274" i="1"/>
  <c r="AV274" i="1" s="1"/>
  <c r="BN274" i="1"/>
  <c r="BL274" i="1"/>
  <c r="BM274" i="1" s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BQ274" i="1" s="1"/>
  <c r="AW274" i="1"/>
  <c r="AX274" i="1" s="1"/>
  <c r="AU274" i="1"/>
  <c r="AT274" i="1"/>
  <c r="AS274" i="1"/>
  <c r="BN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W273" i="1"/>
  <c r="AX273" i="1" s="1"/>
  <c r="AU273" i="1"/>
  <c r="AT273" i="1"/>
  <c r="AS273" i="1"/>
  <c r="BO272" i="1"/>
  <c r="AV272" i="1" s="1"/>
  <c r="BN272" i="1"/>
  <c r="BL272" i="1"/>
  <c r="BM272" i="1" s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W272" i="1"/>
  <c r="AX272" i="1" s="1"/>
  <c r="BP272" i="1" s="1"/>
  <c r="AU272" i="1"/>
  <c r="AT272" i="1"/>
  <c r="AS272" i="1"/>
  <c r="BN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W271" i="1"/>
  <c r="AX271" i="1" s="1"/>
  <c r="AU271" i="1"/>
  <c r="AT271" i="1"/>
  <c r="AS271" i="1"/>
  <c r="BO270" i="1"/>
  <c r="AV270" i="1" s="1"/>
  <c r="BN270" i="1"/>
  <c r="BL270" i="1"/>
  <c r="BM270" i="1" s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BQ270" i="1" s="1"/>
  <c r="AW270" i="1"/>
  <c r="AX270" i="1" s="1"/>
  <c r="AU270" i="1"/>
  <c r="AT270" i="1"/>
  <c r="AS270" i="1"/>
  <c r="BN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W269" i="1"/>
  <c r="AX269" i="1" s="1"/>
  <c r="AU269" i="1"/>
  <c r="AT269" i="1"/>
  <c r="AS269" i="1"/>
  <c r="BO268" i="1"/>
  <c r="AV268" i="1" s="1"/>
  <c r="BN268" i="1"/>
  <c r="BL268" i="1"/>
  <c r="BM268" i="1" s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W268" i="1"/>
  <c r="AX268" i="1" s="1"/>
  <c r="AU268" i="1"/>
  <c r="AT268" i="1"/>
  <c r="AS268" i="1"/>
  <c r="BN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W267" i="1"/>
  <c r="AX267" i="1" s="1"/>
  <c r="AU267" i="1"/>
  <c r="AT267" i="1"/>
  <c r="AS267" i="1"/>
  <c r="BN266" i="1"/>
  <c r="BL266" i="1"/>
  <c r="BM266" i="1" s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W266" i="1"/>
  <c r="AX266" i="1" s="1"/>
  <c r="AU266" i="1"/>
  <c r="AT266" i="1"/>
  <c r="AS266" i="1"/>
  <c r="BN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W265" i="1"/>
  <c r="AX265" i="1" s="1"/>
  <c r="AU265" i="1"/>
  <c r="AT265" i="1"/>
  <c r="AS265" i="1"/>
  <c r="BN264" i="1"/>
  <c r="BL264" i="1"/>
  <c r="BM264" i="1" s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W264" i="1"/>
  <c r="AX264" i="1" s="1"/>
  <c r="BP264" i="1" s="1"/>
  <c r="AU264" i="1"/>
  <c r="AT264" i="1"/>
  <c r="AS264" i="1"/>
  <c r="BN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W263" i="1"/>
  <c r="AX263" i="1" s="1"/>
  <c r="AU263" i="1"/>
  <c r="AT263" i="1"/>
  <c r="AS263" i="1"/>
  <c r="BN262" i="1"/>
  <c r="BL262" i="1"/>
  <c r="BM262" i="1" s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W262" i="1"/>
  <c r="AX262" i="1" s="1"/>
  <c r="BP262" i="1" s="1"/>
  <c r="AU262" i="1"/>
  <c r="AT262" i="1"/>
  <c r="AS262" i="1"/>
  <c r="BN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W261" i="1"/>
  <c r="AX261" i="1" s="1"/>
  <c r="AU261" i="1"/>
  <c r="AT261" i="1"/>
  <c r="AS261" i="1"/>
  <c r="BN260" i="1"/>
  <c r="BL260" i="1"/>
  <c r="BM260" i="1" s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W260" i="1"/>
  <c r="AX260" i="1" s="1"/>
  <c r="AU260" i="1"/>
  <c r="AT260" i="1"/>
  <c r="AS260" i="1"/>
  <c r="BN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W259" i="1"/>
  <c r="AX259" i="1" s="1"/>
  <c r="AU259" i="1"/>
  <c r="AT259" i="1"/>
  <c r="AS259" i="1"/>
  <c r="BO258" i="1"/>
  <c r="AV258" i="1" s="1"/>
  <c r="BN258" i="1"/>
  <c r="BL258" i="1"/>
  <c r="BM258" i="1" s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W258" i="1"/>
  <c r="AX258" i="1" s="1"/>
  <c r="AU258" i="1"/>
  <c r="AT258" i="1"/>
  <c r="AS258" i="1"/>
  <c r="BO257" i="1"/>
  <c r="AV257" i="1" s="1"/>
  <c r="BN257" i="1"/>
  <c r="BL257" i="1"/>
  <c r="BM257" i="1" s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BQ257" i="1" s="1"/>
  <c r="AW257" i="1"/>
  <c r="AX257" i="1" s="1"/>
  <c r="AU257" i="1"/>
  <c r="AT257" i="1"/>
  <c r="AS257" i="1"/>
  <c r="BO256" i="1"/>
  <c r="AV256" i="1" s="1"/>
  <c r="BN256" i="1"/>
  <c r="BL256" i="1"/>
  <c r="BM256" i="1" s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W256" i="1"/>
  <c r="AX256" i="1" s="1"/>
  <c r="AU256" i="1"/>
  <c r="AT256" i="1"/>
  <c r="AS256" i="1"/>
  <c r="BO255" i="1"/>
  <c r="AV255" i="1" s="1"/>
  <c r="BN255" i="1"/>
  <c r="BL255" i="1"/>
  <c r="BM255" i="1" s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BQ255" i="1" s="1"/>
  <c r="AW255" i="1"/>
  <c r="AX255" i="1" s="1"/>
  <c r="AU255" i="1"/>
  <c r="AT255" i="1"/>
  <c r="AS255" i="1"/>
  <c r="BO254" i="1"/>
  <c r="AV254" i="1" s="1"/>
  <c r="BN254" i="1"/>
  <c r="BL254" i="1"/>
  <c r="BM254" i="1" s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W254" i="1"/>
  <c r="AX254" i="1" s="1"/>
  <c r="AU254" i="1"/>
  <c r="AT254" i="1"/>
  <c r="AS254" i="1"/>
  <c r="BO253" i="1"/>
  <c r="AV253" i="1" s="1"/>
  <c r="BN253" i="1"/>
  <c r="BL253" i="1"/>
  <c r="BM253" i="1" s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BQ253" i="1" s="1"/>
  <c r="AW253" i="1"/>
  <c r="AX253" i="1" s="1"/>
  <c r="AU253" i="1"/>
  <c r="AT253" i="1"/>
  <c r="AS253" i="1"/>
  <c r="BO252" i="1"/>
  <c r="AV252" i="1" s="1"/>
  <c r="BN252" i="1"/>
  <c r="BL252" i="1"/>
  <c r="BM252" i="1" s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W252" i="1"/>
  <c r="AX252" i="1" s="1"/>
  <c r="AU252" i="1"/>
  <c r="AT252" i="1"/>
  <c r="AS252" i="1"/>
  <c r="BO251" i="1"/>
  <c r="AV251" i="1" s="1"/>
  <c r="BN251" i="1"/>
  <c r="BL251" i="1"/>
  <c r="BM251" i="1" s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BQ251" i="1" s="1"/>
  <c r="AW251" i="1"/>
  <c r="AX251" i="1" s="1"/>
  <c r="AU251" i="1"/>
  <c r="AT251" i="1"/>
  <c r="AS251" i="1"/>
  <c r="BO250" i="1"/>
  <c r="AV250" i="1" s="1"/>
  <c r="BN250" i="1"/>
  <c r="BL250" i="1"/>
  <c r="BM250" i="1" s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W250" i="1"/>
  <c r="AX250" i="1" s="1"/>
  <c r="AU250" i="1"/>
  <c r="AT250" i="1"/>
  <c r="AS250" i="1"/>
  <c r="BO249" i="1"/>
  <c r="AV249" i="1" s="1"/>
  <c r="BN249" i="1"/>
  <c r="BL249" i="1"/>
  <c r="BM249" i="1" s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BQ249" i="1" s="1"/>
  <c r="AW249" i="1"/>
  <c r="AX249" i="1" s="1"/>
  <c r="AU249" i="1"/>
  <c r="AT249" i="1"/>
  <c r="AS249" i="1"/>
  <c r="BO248" i="1"/>
  <c r="AV248" i="1" s="1"/>
  <c r="BN248" i="1"/>
  <c r="BL248" i="1"/>
  <c r="BM248" i="1" s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W248" i="1"/>
  <c r="AX248" i="1" s="1"/>
  <c r="AU248" i="1"/>
  <c r="AT248" i="1"/>
  <c r="AS248" i="1"/>
  <c r="BO247" i="1"/>
  <c r="AV247" i="1" s="1"/>
  <c r="BN247" i="1"/>
  <c r="BL247" i="1"/>
  <c r="BM247" i="1" s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BQ247" i="1" s="1"/>
  <c r="AW247" i="1"/>
  <c r="AX247" i="1" s="1"/>
  <c r="AU247" i="1"/>
  <c r="AT247" i="1"/>
  <c r="AS247" i="1"/>
  <c r="BO246" i="1"/>
  <c r="AV246" i="1" s="1"/>
  <c r="BN246" i="1"/>
  <c r="BL246" i="1"/>
  <c r="BM246" i="1" s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W246" i="1"/>
  <c r="AX246" i="1" s="1"/>
  <c r="AU246" i="1"/>
  <c r="AT246" i="1"/>
  <c r="AS246" i="1"/>
  <c r="BO245" i="1"/>
  <c r="AV245" i="1" s="1"/>
  <c r="BN245" i="1"/>
  <c r="BL245" i="1"/>
  <c r="BM245" i="1" s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BQ245" i="1" s="1"/>
  <c r="AW245" i="1"/>
  <c r="AX245" i="1" s="1"/>
  <c r="AU245" i="1"/>
  <c r="AT245" i="1"/>
  <c r="AS245" i="1"/>
  <c r="BN244" i="1"/>
  <c r="BL244" i="1"/>
  <c r="BM244" i="1" s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W244" i="1"/>
  <c r="AX244" i="1" s="1"/>
  <c r="AU244" i="1"/>
  <c r="AT244" i="1"/>
  <c r="AS244" i="1"/>
  <c r="BO243" i="1"/>
  <c r="AV243" i="1" s="1"/>
  <c r="BN243" i="1"/>
  <c r="BL243" i="1"/>
  <c r="BM243" i="1" s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W243" i="1"/>
  <c r="AX243" i="1" s="1"/>
  <c r="BP243" i="1" s="1"/>
  <c r="AU243" i="1"/>
  <c r="AT243" i="1"/>
  <c r="AS243" i="1"/>
  <c r="BN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W242" i="1"/>
  <c r="AX242" i="1" s="1"/>
  <c r="AU242" i="1"/>
  <c r="AT242" i="1"/>
  <c r="AS242" i="1"/>
  <c r="BN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W241" i="1"/>
  <c r="AX241" i="1" s="1"/>
  <c r="AU241" i="1"/>
  <c r="AT241" i="1"/>
  <c r="AS241" i="1"/>
  <c r="BP240" i="1"/>
  <c r="BN240" i="1"/>
  <c r="BL240" i="1"/>
  <c r="BM240" i="1" s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W240" i="1"/>
  <c r="AX240" i="1" s="1"/>
  <c r="AU240" i="1"/>
  <c r="AT240" i="1"/>
  <c r="AS240" i="1"/>
  <c r="BO239" i="1"/>
  <c r="AV239" i="1" s="1"/>
  <c r="BN239" i="1"/>
  <c r="BL239" i="1"/>
  <c r="BM239" i="1" s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W239" i="1"/>
  <c r="AX239" i="1" s="1"/>
  <c r="AU239" i="1"/>
  <c r="AT239" i="1"/>
  <c r="AS239" i="1"/>
  <c r="BN238" i="1"/>
  <c r="BL238" i="1"/>
  <c r="BM238" i="1" s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W238" i="1"/>
  <c r="AX238" i="1" s="1"/>
  <c r="AU238" i="1"/>
  <c r="AT238" i="1"/>
  <c r="AS238" i="1"/>
  <c r="BN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W237" i="1"/>
  <c r="AX237" i="1" s="1"/>
  <c r="AU237" i="1"/>
  <c r="AT237" i="1"/>
  <c r="AS237" i="1"/>
  <c r="BO236" i="1"/>
  <c r="AV236" i="1" s="1"/>
  <c r="BN236" i="1"/>
  <c r="BL236" i="1"/>
  <c r="BM236" i="1" s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W236" i="1"/>
  <c r="AX236" i="1" s="1"/>
  <c r="BP236" i="1" s="1"/>
  <c r="AU236" i="1"/>
  <c r="AT236" i="1"/>
  <c r="AS236" i="1"/>
  <c r="BO235" i="1"/>
  <c r="AV235" i="1" s="1"/>
  <c r="BN235" i="1"/>
  <c r="BL235" i="1"/>
  <c r="BM235" i="1" s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W235" i="1"/>
  <c r="AX235" i="1" s="1"/>
  <c r="AU235" i="1"/>
  <c r="AT235" i="1"/>
  <c r="AS235" i="1"/>
  <c r="BN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W234" i="1"/>
  <c r="AX234" i="1" s="1"/>
  <c r="AU234" i="1"/>
  <c r="AT234" i="1"/>
  <c r="AS234" i="1"/>
  <c r="BN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W233" i="1"/>
  <c r="AX233" i="1" s="1"/>
  <c r="AU233" i="1"/>
  <c r="AT233" i="1"/>
  <c r="AS233" i="1"/>
  <c r="BN232" i="1"/>
  <c r="BP232" i="1" s="1"/>
  <c r="BL232" i="1"/>
  <c r="BM232" i="1" s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W232" i="1"/>
  <c r="AX232" i="1" s="1"/>
  <c r="AU232" i="1"/>
  <c r="AT232" i="1"/>
  <c r="AS232" i="1"/>
  <c r="BO231" i="1"/>
  <c r="AV231" i="1" s="1"/>
  <c r="BN231" i="1"/>
  <c r="BL231" i="1"/>
  <c r="BM231" i="1" s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W231" i="1"/>
  <c r="AX231" i="1" s="1"/>
  <c r="BP231" i="1" s="1"/>
  <c r="AU231" i="1"/>
  <c r="AT231" i="1"/>
  <c r="AS231" i="1"/>
  <c r="BN230" i="1"/>
  <c r="BL230" i="1"/>
  <c r="BM230" i="1" s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W230" i="1"/>
  <c r="AX230" i="1" s="1"/>
  <c r="AU230" i="1"/>
  <c r="AT230" i="1"/>
  <c r="AS230" i="1"/>
  <c r="BN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W229" i="1"/>
  <c r="AX229" i="1" s="1"/>
  <c r="AU229" i="1"/>
  <c r="AT229" i="1"/>
  <c r="AS229" i="1"/>
  <c r="BO228" i="1"/>
  <c r="AV228" i="1" s="1"/>
  <c r="BN228" i="1"/>
  <c r="BL228" i="1"/>
  <c r="BM228" i="1" s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W228" i="1"/>
  <c r="AX228" i="1" s="1"/>
  <c r="AU228" i="1"/>
  <c r="AT228" i="1"/>
  <c r="AS228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W227" i="1"/>
  <c r="AU227" i="1"/>
  <c r="AT227" i="1"/>
  <c r="AS227" i="1"/>
  <c r="BN226" i="1"/>
  <c r="BP226" i="1" s="1"/>
  <c r="BM226" i="1"/>
  <c r="BL226" i="1"/>
  <c r="BO226" i="1" s="1"/>
  <c r="AV226" i="1" s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W226" i="1"/>
  <c r="AX226" i="1" s="1"/>
  <c r="AU226" i="1"/>
  <c r="AT226" i="1"/>
  <c r="AS226" i="1"/>
  <c r="BN225" i="1"/>
  <c r="BL225" i="1"/>
  <c r="BM225" i="1" s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W225" i="1"/>
  <c r="AX225" i="1" s="1"/>
  <c r="AU225" i="1"/>
  <c r="AT225" i="1"/>
  <c r="AS225" i="1"/>
  <c r="BN224" i="1"/>
  <c r="BL224" i="1"/>
  <c r="BM224" i="1" s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W224" i="1"/>
  <c r="AX224" i="1" s="1"/>
  <c r="AU224" i="1"/>
  <c r="AT224" i="1"/>
  <c r="AS224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W223" i="1"/>
  <c r="AU223" i="1"/>
  <c r="AT223" i="1"/>
  <c r="AS223" i="1"/>
  <c r="BN222" i="1"/>
  <c r="BL222" i="1"/>
  <c r="BO222" i="1" s="1"/>
  <c r="AV222" i="1" s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W222" i="1"/>
  <c r="AX222" i="1" s="1"/>
  <c r="AU222" i="1"/>
  <c r="AT222" i="1"/>
  <c r="AS222" i="1"/>
  <c r="BN221" i="1"/>
  <c r="BL221" i="1"/>
  <c r="BM221" i="1" s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W221" i="1"/>
  <c r="AX221" i="1" s="1"/>
  <c r="AU221" i="1"/>
  <c r="AT221" i="1"/>
  <c r="AS221" i="1"/>
  <c r="BO220" i="1"/>
  <c r="BN220" i="1"/>
  <c r="BM220" i="1"/>
  <c r="BL220" i="1"/>
  <c r="BK220" i="1"/>
  <c r="BJ220" i="1"/>
  <c r="BI220" i="1"/>
  <c r="BH220" i="1"/>
  <c r="BG220" i="1"/>
  <c r="BF220" i="1"/>
  <c r="BE220" i="1"/>
  <c r="BB220" i="1"/>
  <c r="BD220" i="1" s="1"/>
  <c r="BA220" i="1"/>
  <c r="AZ220" i="1"/>
  <c r="AY220" i="1"/>
  <c r="AW220" i="1"/>
  <c r="AX220" i="1" s="1"/>
  <c r="BP220" i="1" s="1"/>
  <c r="AU220" i="1"/>
  <c r="AT220" i="1"/>
  <c r="AS220" i="1"/>
  <c r="BN219" i="1"/>
  <c r="BL219" i="1"/>
  <c r="BM219" i="1" s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W219" i="1"/>
  <c r="AU219" i="1"/>
  <c r="AT219" i="1"/>
  <c r="AS219" i="1"/>
  <c r="BN218" i="1"/>
  <c r="BM218" i="1"/>
  <c r="BL218" i="1"/>
  <c r="BK218" i="1"/>
  <c r="BJ218" i="1"/>
  <c r="BI218" i="1"/>
  <c r="BH218" i="1"/>
  <c r="BG218" i="1"/>
  <c r="BF218" i="1"/>
  <c r="BE218" i="1"/>
  <c r="BB218" i="1"/>
  <c r="BD218" i="1" s="1"/>
  <c r="BA218" i="1"/>
  <c r="AZ218" i="1"/>
  <c r="AY218" i="1"/>
  <c r="AW218" i="1"/>
  <c r="AX218" i="1" s="1"/>
  <c r="AU218" i="1"/>
  <c r="AT218" i="1"/>
  <c r="AS218" i="1"/>
  <c r="BN217" i="1"/>
  <c r="BL217" i="1"/>
  <c r="BM217" i="1" s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W217" i="1"/>
  <c r="AU217" i="1"/>
  <c r="AT217" i="1"/>
  <c r="AS217" i="1"/>
  <c r="BO216" i="1"/>
  <c r="BN216" i="1"/>
  <c r="BM216" i="1"/>
  <c r="BL216" i="1"/>
  <c r="BK216" i="1"/>
  <c r="BJ216" i="1"/>
  <c r="BI216" i="1"/>
  <c r="BH216" i="1"/>
  <c r="BG216" i="1"/>
  <c r="BF216" i="1"/>
  <c r="BE216" i="1"/>
  <c r="BB216" i="1"/>
  <c r="BD216" i="1" s="1"/>
  <c r="BA216" i="1"/>
  <c r="AZ216" i="1"/>
  <c r="AY216" i="1"/>
  <c r="AW216" i="1"/>
  <c r="AX216" i="1" s="1"/>
  <c r="AU216" i="1"/>
  <c r="AT216" i="1"/>
  <c r="AV216" i="1" s="1"/>
  <c r="AS216" i="1"/>
  <c r="BN215" i="1"/>
  <c r="BL215" i="1"/>
  <c r="BM215" i="1" s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W215" i="1"/>
  <c r="BO215" i="1" s="1"/>
  <c r="AV215" i="1"/>
  <c r="AU215" i="1"/>
  <c r="AT215" i="1"/>
  <c r="AS215" i="1"/>
  <c r="BO214" i="1"/>
  <c r="BN214" i="1"/>
  <c r="BM214" i="1"/>
  <c r="BL214" i="1"/>
  <c r="BK214" i="1"/>
  <c r="BJ214" i="1"/>
  <c r="BI214" i="1"/>
  <c r="BH214" i="1"/>
  <c r="BG214" i="1"/>
  <c r="BF214" i="1"/>
  <c r="BE214" i="1"/>
  <c r="BB214" i="1"/>
  <c r="BD214" i="1" s="1"/>
  <c r="BA214" i="1"/>
  <c r="AZ214" i="1"/>
  <c r="AY214" i="1"/>
  <c r="AW214" i="1"/>
  <c r="AX214" i="1" s="1"/>
  <c r="AU214" i="1"/>
  <c r="AT214" i="1"/>
  <c r="AV214" i="1" s="1"/>
  <c r="AS214" i="1"/>
  <c r="BN213" i="1"/>
  <c r="BL213" i="1"/>
  <c r="BM213" i="1" s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W213" i="1"/>
  <c r="AU213" i="1"/>
  <c r="AT213" i="1"/>
  <c r="AS213" i="1"/>
  <c r="BN212" i="1"/>
  <c r="BM212" i="1"/>
  <c r="BL212" i="1"/>
  <c r="BK212" i="1"/>
  <c r="BJ212" i="1"/>
  <c r="BI212" i="1"/>
  <c r="BH212" i="1"/>
  <c r="BG212" i="1"/>
  <c r="BF212" i="1"/>
  <c r="BE212" i="1"/>
  <c r="BB212" i="1"/>
  <c r="BD212" i="1" s="1"/>
  <c r="BA212" i="1"/>
  <c r="AZ212" i="1"/>
  <c r="AY212" i="1"/>
  <c r="AW212" i="1"/>
  <c r="AU212" i="1"/>
  <c r="AT212" i="1"/>
  <c r="AS212" i="1"/>
  <c r="BN211" i="1"/>
  <c r="BL211" i="1"/>
  <c r="BM211" i="1" s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W211" i="1"/>
  <c r="AU211" i="1"/>
  <c r="AT211" i="1"/>
  <c r="AS211" i="1"/>
  <c r="BN210" i="1"/>
  <c r="BM210" i="1"/>
  <c r="BL210" i="1"/>
  <c r="BK210" i="1"/>
  <c r="BJ210" i="1"/>
  <c r="BI210" i="1"/>
  <c r="BH210" i="1"/>
  <c r="BG210" i="1"/>
  <c r="BF210" i="1"/>
  <c r="BE210" i="1"/>
  <c r="BC210" i="1"/>
  <c r="BB210" i="1"/>
  <c r="BD210" i="1" s="1"/>
  <c r="BA210" i="1"/>
  <c r="AZ210" i="1"/>
  <c r="AY210" i="1"/>
  <c r="AW210" i="1"/>
  <c r="BO210" i="1" s="1"/>
  <c r="AU210" i="1"/>
  <c r="AT210" i="1"/>
  <c r="AS210" i="1"/>
  <c r="BN209" i="1"/>
  <c r="BL209" i="1"/>
  <c r="BM209" i="1" s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W209" i="1"/>
  <c r="AU209" i="1"/>
  <c r="AT209" i="1"/>
  <c r="AS209" i="1"/>
  <c r="BN208" i="1"/>
  <c r="BM208" i="1"/>
  <c r="BL208" i="1"/>
  <c r="BK208" i="1"/>
  <c r="BJ208" i="1"/>
  <c r="BI208" i="1"/>
  <c r="BH208" i="1"/>
  <c r="BG208" i="1"/>
  <c r="BF208" i="1"/>
  <c r="BE208" i="1"/>
  <c r="BC208" i="1"/>
  <c r="BB208" i="1"/>
  <c r="BD208" i="1" s="1"/>
  <c r="BA208" i="1"/>
  <c r="AZ208" i="1"/>
  <c r="AY208" i="1"/>
  <c r="AW208" i="1"/>
  <c r="BO208" i="1" s="1"/>
  <c r="AU208" i="1"/>
  <c r="AT208" i="1"/>
  <c r="AS208" i="1"/>
  <c r="BN207" i="1"/>
  <c r="BL207" i="1"/>
  <c r="BM207" i="1" s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W207" i="1"/>
  <c r="AU207" i="1"/>
  <c r="AT207" i="1"/>
  <c r="AS207" i="1"/>
  <c r="BN206" i="1"/>
  <c r="BM206" i="1"/>
  <c r="BL206" i="1"/>
  <c r="BK206" i="1"/>
  <c r="BJ206" i="1"/>
  <c r="BI206" i="1"/>
  <c r="BH206" i="1"/>
  <c r="BG206" i="1"/>
  <c r="BF206" i="1"/>
  <c r="BE206" i="1"/>
  <c r="BC206" i="1"/>
  <c r="BB206" i="1"/>
  <c r="BD206" i="1" s="1"/>
  <c r="BA206" i="1"/>
  <c r="AZ206" i="1"/>
  <c r="AY206" i="1"/>
  <c r="AW206" i="1"/>
  <c r="BO206" i="1" s="1"/>
  <c r="AU206" i="1"/>
  <c r="AT206" i="1"/>
  <c r="AS206" i="1"/>
  <c r="BN205" i="1"/>
  <c r="BL205" i="1"/>
  <c r="BM205" i="1" s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W205" i="1"/>
  <c r="AU205" i="1"/>
  <c r="AT205" i="1"/>
  <c r="AS205" i="1"/>
  <c r="BN204" i="1"/>
  <c r="BM204" i="1"/>
  <c r="BL204" i="1"/>
  <c r="BK204" i="1"/>
  <c r="BJ204" i="1"/>
  <c r="BI204" i="1"/>
  <c r="BH204" i="1"/>
  <c r="BG204" i="1"/>
  <c r="BF204" i="1"/>
  <c r="BE204" i="1"/>
  <c r="BC204" i="1"/>
  <c r="BB204" i="1"/>
  <c r="BD204" i="1" s="1"/>
  <c r="BA204" i="1"/>
  <c r="AZ204" i="1"/>
  <c r="AY204" i="1"/>
  <c r="AW204" i="1"/>
  <c r="BO204" i="1" s="1"/>
  <c r="AU204" i="1"/>
  <c r="AT204" i="1"/>
  <c r="AS204" i="1"/>
  <c r="BN203" i="1"/>
  <c r="BL203" i="1"/>
  <c r="BM203" i="1" s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W203" i="1"/>
  <c r="AX203" i="1" s="1"/>
  <c r="AU203" i="1"/>
  <c r="AT203" i="1"/>
  <c r="AS203" i="1"/>
  <c r="BO202" i="1"/>
  <c r="BN202" i="1"/>
  <c r="BM202" i="1"/>
  <c r="BL202" i="1"/>
  <c r="BK202" i="1"/>
  <c r="BJ202" i="1"/>
  <c r="BI202" i="1"/>
  <c r="BH202" i="1"/>
  <c r="BG202" i="1"/>
  <c r="BF202" i="1"/>
  <c r="BE202" i="1"/>
  <c r="BC202" i="1"/>
  <c r="BB202" i="1"/>
  <c r="BD202" i="1" s="1"/>
  <c r="BA202" i="1"/>
  <c r="AZ202" i="1"/>
  <c r="AY202" i="1"/>
  <c r="AX202" i="1"/>
  <c r="AW202" i="1"/>
  <c r="AU202" i="1"/>
  <c r="AT202" i="1"/>
  <c r="AS202" i="1"/>
  <c r="BN201" i="1"/>
  <c r="BL201" i="1"/>
  <c r="BM201" i="1" s="1"/>
  <c r="BK201" i="1"/>
  <c r="BJ201" i="1"/>
  <c r="BI201" i="1"/>
  <c r="BH201" i="1"/>
  <c r="BG201" i="1"/>
  <c r="BF201" i="1"/>
  <c r="BE201" i="1"/>
  <c r="BD201" i="1"/>
  <c r="BB201" i="1"/>
  <c r="BA201" i="1"/>
  <c r="AZ201" i="1"/>
  <c r="AY201" i="1"/>
  <c r="AW201" i="1"/>
  <c r="AX201" i="1" s="1"/>
  <c r="AU201" i="1"/>
  <c r="AT201" i="1"/>
  <c r="AS201" i="1"/>
  <c r="BO200" i="1"/>
  <c r="BN200" i="1"/>
  <c r="BM200" i="1"/>
  <c r="BL200" i="1"/>
  <c r="BK200" i="1"/>
  <c r="BJ200" i="1"/>
  <c r="BI200" i="1"/>
  <c r="BH200" i="1"/>
  <c r="BG200" i="1"/>
  <c r="BF200" i="1"/>
  <c r="BE200" i="1"/>
  <c r="BC200" i="1"/>
  <c r="BB200" i="1"/>
  <c r="BD200" i="1" s="1"/>
  <c r="BA200" i="1"/>
  <c r="AZ200" i="1"/>
  <c r="AY200" i="1"/>
  <c r="AX200" i="1"/>
  <c r="AW200" i="1"/>
  <c r="AU200" i="1"/>
  <c r="AT200" i="1"/>
  <c r="AS200" i="1"/>
  <c r="BN199" i="1"/>
  <c r="BL199" i="1"/>
  <c r="BM199" i="1" s="1"/>
  <c r="BK199" i="1"/>
  <c r="BJ199" i="1"/>
  <c r="BI199" i="1"/>
  <c r="BH199" i="1"/>
  <c r="BG199" i="1"/>
  <c r="BF199" i="1"/>
  <c r="BE199" i="1"/>
  <c r="BB199" i="1"/>
  <c r="BD199" i="1" s="1"/>
  <c r="BA199" i="1"/>
  <c r="AZ199" i="1"/>
  <c r="AY199" i="1"/>
  <c r="AW199" i="1"/>
  <c r="AX199" i="1" s="1"/>
  <c r="AU199" i="1"/>
  <c r="AT199" i="1"/>
  <c r="AS199" i="1"/>
  <c r="BN198" i="1"/>
  <c r="BM198" i="1"/>
  <c r="BL198" i="1"/>
  <c r="BK198" i="1"/>
  <c r="BJ198" i="1"/>
  <c r="BI198" i="1"/>
  <c r="BH198" i="1"/>
  <c r="BG198" i="1"/>
  <c r="BF198" i="1"/>
  <c r="BE198" i="1"/>
  <c r="BC198" i="1"/>
  <c r="BB198" i="1"/>
  <c r="BD198" i="1" s="1"/>
  <c r="BA198" i="1"/>
  <c r="AZ198" i="1"/>
  <c r="AY198" i="1"/>
  <c r="AW198" i="1"/>
  <c r="AU198" i="1"/>
  <c r="AT198" i="1"/>
  <c r="AS198" i="1"/>
  <c r="BN197" i="1"/>
  <c r="BL197" i="1"/>
  <c r="BM197" i="1" s="1"/>
  <c r="BK197" i="1"/>
  <c r="BJ197" i="1"/>
  <c r="BI197" i="1"/>
  <c r="BO197" i="1" s="1"/>
  <c r="BH197" i="1"/>
  <c r="BG197" i="1"/>
  <c r="BF197" i="1"/>
  <c r="BE197" i="1"/>
  <c r="BB197" i="1"/>
  <c r="BA197" i="1"/>
  <c r="AZ197" i="1"/>
  <c r="AY197" i="1"/>
  <c r="AW197" i="1"/>
  <c r="AX197" i="1" s="1"/>
  <c r="AU197" i="1"/>
  <c r="AT197" i="1"/>
  <c r="AS197" i="1"/>
  <c r="BO196" i="1"/>
  <c r="BN196" i="1"/>
  <c r="BM196" i="1"/>
  <c r="BL196" i="1"/>
  <c r="BK196" i="1"/>
  <c r="BJ196" i="1"/>
  <c r="BI196" i="1"/>
  <c r="BH196" i="1"/>
  <c r="BG196" i="1"/>
  <c r="BF196" i="1"/>
  <c r="BE196" i="1"/>
  <c r="BC196" i="1"/>
  <c r="BB196" i="1"/>
  <c r="BD196" i="1" s="1"/>
  <c r="BA196" i="1"/>
  <c r="AZ196" i="1"/>
  <c r="AY196" i="1"/>
  <c r="AX196" i="1"/>
  <c r="BP196" i="1" s="1"/>
  <c r="AW196" i="1"/>
  <c r="AU196" i="1"/>
  <c r="AT196" i="1"/>
  <c r="AS196" i="1"/>
  <c r="BN195" i="1"/>
  <c r="BL195" i="1"/>
  <c r="BM195" i="1" s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W195" i="1"/>
  <c r="AX195" i="1" s="1"/>
  <c r="AU195" i="1"/>
  <c r="AT195" i="1"/>
  <c r="AS195" i="1"/>
  <c r="BN194" i="1"/>
  <c r="BM194" i="1"/>
  <c r="BL194" i="1"/>
  <c r="BK194" i="1"/>
  <c r="BJ194" i="1"/>
  <c r="BI194" i="1"/>
  <c r="BH194" i="1"/>
  <c r="BG194" i="1"/>
  <c r="BF194" i="1"/>
  <c r="BE194" i="1"/>
  <c r="BC194" i="1"/>
  <c r="BB194" i="1"/>
  <c r="BD194" i="1" s="1"/>
  <c r="BA194" i="1"/>
  <c r="AZ194" i="1"/>
  <c r="AY194" i="1"/>
  <c r="AW194" i="1"/>
  <c r="AU194" i="1"/>
  <c r="AT194" i="1"/>
  <c r="AS194" i="1"/>
  <c r="BN193" i="1"/>
  <c r="BM193" i="1"/>
  <c r="BL193" i="1"/>
  <c r="BK193" i="1"/>
  <c r="BJ193" i="1"/>
  <c r="BI193" i="1"/>
  <c r="BH193" i="1"/>
  <c r="BG193" i="1"/>
  <c r="BF193" i="1"/>
  <c r="BE193" i="1"/>
  <c r="BC193" i="1"/>
  <c r="BB193" i="1"/>
  <c r="BD193" i="1" s="1"/>
  <c r="BA193" i="1"/>
  <c r="AZ193" i="1"/>
  <c r="AY193" i="1"/>
  <c r="AW193" i="1"/>
  <c r="AX193" i="1" s="1"/>
  <c r="BP193" i="1" s="1"/>
  <c r="AU193" i="1"/>
  <c r="AT193" i="1"/>
  <c r="AS193" i="1"/>
  <c r="BN192" i="1"/>
  <c r="BM192" i="1"/>
  <c r="BL192" i="1"/>
  <c r="BK192" i="1"/>
  <c r="BJ192" i="1"/>
  <c r="BI192" i="1"/>
  <c r="BO192" i="1" s="1"/>
  <c r="BH192" i="1"/>
  <c r="BG192" i="1"/>
  <c r="BF192" i="1"/>
  <c r="BE192" i="1"/>
  <c r="BC192" i="1"/>
  <c r="BB192" i="1"/>
  <c r="BD192" i="1" s="1"/>
  <c r="BA192" i="1"/>
  <c r="AZ192" i="1"/>
  <c r="AY192" i="1"/>
  <c r="AX192" i="1"/>
  <c r="AW192" i="1"/>
  <c r="AU192" i="1"/>
  <c r="AT192" i="1"/>
  <c r="AS192" i="1"/>
  <c r="BN191" i="1"/>
  <c r="BL191" i="1"/>
  <c r="BM191" i="1" s="1"/>
  <c r="BK191" i="1"/>
  <c r="BJ191" i="1"/>
  <c r="BI191" i="1"/>
  <c r="BH191" i="1"/>
  <c r="BG191" i="1"/>
  <c r="BF191" i="1"/>
  <c r="BE191" i="1"/>
  <c r="BB191" i="1"/>
  <c r="BA191" i="1"/>
  <c r="AZ191" i="1"/>
  <c r="AY191" i="1"/>
  <c r="AW191" i="1"/>
  <c r="AU191" i="1"/>
  <c r="AT191" i="1"/>
  <c r="AS191" i="1"/>
  <c r="BN190" i="1"/>
  <c r="BM190" i="1"/>
  <c r="BL190" i="1"/>
  <c r="BK190" i="1"/>
  <c r="BJ190" i="1"/>
  <c r="BI190" i="1"/>
  <c r="BH190" i="1"/>
  <c r="BG190" i="1"/>
  <c r="BF190" i="1"/>
  <c r="BE190" i="1"/>
  <c r="BC190" i="1"/>
  <c r="BB190" i="1"/>
  <c r="BD190" i="1" s="1"/>
  <c r="BA190" i="1"/>
  <c r="AZ190" i="1"/>
  <c r="AY190" i="1"/>
  <c r="BQ190" i="1" s="1"/>
  <c r="AW190" i="1"/>
  <c r="BO190" i="1" s="1"/>
  <c r="AU190" i="1"/>
  <c r="AT190" i="1"/>
  <c r="AS190" i="1"/>
  <c r="BN189" i="1"/>
  <c r="BL189" i="1"/>
  <c r="BM189" i="1" s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W189" i="1"/>
  <c r="AX189" i="1" s="1"/>
  <c r="AU189" i="1"/>
  <c r="AT189" i="1"/>
  <c r="AS189" i="1"/>
  <c r="BN188" i="1"/>
  <c r="BM188" i="1"/>
  <c r="BL188" i="1"/>
  <c r="BK188" i="1"/>
  <c r="BJ188" i="1"/>
  <c r="BI188" i="1"/>
  <c r="BH188" i="1"/>
  <c r="BG188" i="1"/>
  <c r="BF188" i="1"/>
  <c r="BE188" i="1"/>
  <c r="BC188" i="1"/>
  <c r="BB188" i="1"/>
  <c r="BD188" i="1" s="1"/>
  <c r="BA188" i="1"/>
  <c r="AZ188" i="1"/>
  <c r="AY188" i="1"/>
  <c r="AW188" i="1"/>
  <c r="AU188" i="1"/>
  <c r="AT188" i="1"/>
  <c r="AS188" i="1"/>
  <c r="BO187" i="1"/>
  <c r="AV187" i="1" s="1"/>
  <c r="BN187" i="1"/>
  <c r="BL187" i="1"/>
  <c r="BM187" i="1" s="1"/>
  <c r="BK187" i="1"/>
  <c r="BJ187" i="1"/>
  <c r="BI187" i="1"/>
  <c r="BH187" i="1"/>
  <c r="BG187" i="1"/>
  <c r="BF187" i="1"/>
  <c r="BE187" i="1"/>
  <c r="BD187" i="1"/>
  <c r="BB187" i="1"/>
  <c r="BC187" i="1" s="1"/>
  <c r="BA187" i="1"/>
  <c r="AZ187" i="1"/>
  <c r="AY187" i="1"/>
  <c r="AW187" i="1"/>
  <c r="AX187" i="1" s="1"/>
  <c r="AU187" i="1"/>
  <c r="AT187" i="1"/>
  <c r="AS187" i="1"/>
  <c r="BN186" i="1"/>
  <c r="BM186" i="1"/>
  <c r="BL186" i="1"/>
  <c r="BK186" i="1"/>
  <c r="BJ186" i="1"/>
  <c r="BI186" i="1"/>
  <c r="BH186" i="1"/>
  <c r="BG186" i="1"/>
  <c r="BF186" i="1"/>
  <c r="BE186" i="1"/>
  <c r="BC186" i="1"/>
  <c r="BB186" i="1"/>
  <c r="BD186" i="1" s="1"/>
  <c r="BA186" i="1"/>
  <c r="AZ186" i="1"/>
  <c r="AY186" i="1"/>
  <c r="AW186" i="1"/>
  <c r="AU186" i="1"/>
  <c r="AT186" i="1"/>
  <c r="AS186" i="1"/>
  <c r="BO185" i="1"/>
  <c r="BN185" i="1"/>
  <c r="BL185" i="1"/>
  <c r="BM185" i="1" s="1"/>
  <c r="BK185" i="1"/>
  <c r="BJ185" i="1"/>
  <c r="BI185" i="1"/>
  <c r="BH185" i="1"/>
  <c r="BG185" i="1"/>
  <c r="BF185" i="1"/>
  <c r="BE185" i="1"/>
  <c r="BC185" i="1"/>
  <c r="BB185" i="1"/>
  <c r="BD185" i="1" s="1"/>
  <c r="BA185" i="1"/>
  <c r="AZ185" i="1"/>
  <c r="AY185" i="1"/>
  <c r="BQ185" i="1" s="1"/>
  <c r="AW185" i="1"/>
  <c r="AX185" i="1" s="1"/>
  <c r="AU185" i="1"/>
  <c r="AT185" i="1"/>
  <c r="AS185" i="1"/>
  <c r="BN184" i="1"/>
  <c r="BM184" i="1"/>
  <c r="BL184" i="1"/>
  <c r="BK184" i="1"/>
  <c r="BJ184" i="1"/>
  <c r="BI184" i="1"/>
  <c r="BH184" i="1"/>
  <c r="BG184" i="1"/>
  <c r="BF184" i="1"/>
  <c r="BE184" i="1"/>
  <c r="BC184" i="1"/>
  <c r="BB184" i="1"/>
  <c r="BD184" i="1" s="1"/>
  <c r="BA184" i="1"/>
  <c r="AZ184" i="1"/>
  <c r="AY184" i="1"/>
  <c r="AW184" i="1"/>
  <c r="BO184" i="1" s="1"/>
  <c r="AU184" i="1"/>
  <c r="AT184" i="1"/>
  <c r="AS184" i="1"/>
  <c r="BN183" i="1"/>
  <c r="BM183" i="1"/>
  <c r="BL183" i="1"/>
  <c r="BK183" i="1"/>
  <c r="BJ183" i="1"/>
  <c r="BI183" i="1"/>
  <c r="BH183" i="1"/>
  <c r="BG183" i="1"/>
  <c r="BF183" i="1"/>
  <c r="BE183" i="1"/>
  <c r="BB183" i="1"/>
  <c r="BA183" i="1"/>
  <c r="AZ183" i="1"/>
  <c r="AY183" i="1"/>
  <c r="AW183" i="1"/>
  <c r="AU183" i="1"/>
  <c r="AT183" i="1"/>
  <c r="AS183" i="1"/>
  <c r="BN182" i="1"/>
  <c r="BM182" i="1"/>
  <c r="BL182" i="1"/>
  <c r="BK182" i="1"/>
  <c r="BJ182" i="1"/>
  <c r="BI182" i="1"/>
  <c r="BH182" i="1"/>
  <c r="BG182" i="1"/>
  <c r="BF182" i="1"/>
  <c r="BE182" i="1"/>
  <c r="BB182" i="1"/>
  <c r="BD182" i="1" s="1"/>
  <c r="BA182" i="1"/>
  <c r="AZ182" i="1"/>
  <c r="AY182" i="1"/>
  <c r="AW182" i="1"/>
  <c r="AU182" i="1"/>
  <c r="AT182" i="1"/>
  <c r="AS182" i="1"/>
  <c r="BO181" i="1"/>
  <c r="BN181" i="1"/>
  <c r="BL181" i="1"/>
  <c r="BM181" i="1" s="1"/>
  <c r="BK181" i="1"/>
  <c r="BJ181" i="1"/>
  <c r="BI181" i="1"/>
  <c r="BH181" i="1"/>
  <c r="BG181" i="1"/>
  <c r="BF181" i="1"/>
  <c r="BE181" i="1"/>
  <c r="BC181" i="1"/>
  <c r="BB181" i="1"/>
  <c r="BD181" i="1" s="1"/>
  <c r="BA181" i="1"/>
  <c r="AZ181" i="1"/>
  <c r="AY181" i="1"/>
  <c r="AW181" i="1"/>
  <c r="AX181" i="1" s="1"/>
  <c r="AU181" i="1"/>
  <c r="AT181" i="1"/>
  <c r="AS181" i="1"/>
  <c r="BN180" i="1"/>
  <c r="BM180" i="1"/>
  <c r="BL180" i="1"/>
  <c r="BK180" i="1"/>
  <c r="BJ180" i="1"/>
  <c r="BI180" i="1"/>
  <c r="BH180" i="1"/>
  <c r="BG180" i="1"/>
  <c r="BF180" i="1"/>
  <c r="BE180" i="1"/>
  <c r="BB180" i="1"/>
  <c r="BA180" i="1"/>
  <c r="AZ180" i="1"/>
  <c r="AY180" i="1"/>
  <c r="AX180" i="1"/>
  <c r="AW180" i="1"/>
  <c r="AU180" i="1"/>
  <c r="AT180" i="1"/>
  <c r="AS180" i="1"/>
  <c r="BO179" i="1"/>
  <c r="AV179" i="1" s="1"/>
  <c r="BN179" i="1"/>
  <c r="BL179" i="1"/>
  <c r="BM179" i="1" s="1"/>
  <c r="BK179" i="1"/>
  <c r="BJ179" i="1"/>
  <c r="BI179" i="1"/>
  <c r="BH179" i="1"/>
  <c r="BG179" i="1"/>
  <c r="BF179" i="1"/>
  <c r="BE179" i="1"/>
  <c r="BD179" i="1"/>
  <c r="BB179" i="1"/>
  <c r="BC179" i="1" s="1"/>
  <c r="BA179" i="1"/>
  <c r="AZ179" i="1"/>
  <c r="AY179" i="1"/>
  <c r="BQ179" i="1" s="1"/>
  <c r="AX179" i="1"/>
  <c r="AW179" i="1"/>
  <c r="AU179" i="1"/>
  <c r="AT179" i="1"/>
  <c r="AS179" i="1"/>
  <c r="BN178" i="1"/>
  <c r="BL178" i="1"/>
  <c r="BM178" i="1" s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W178" i="1"/>
  <c r="AU178" i="1"/>
  <c r="AT178" i="1"/>
  <c r="AS178" i="1"/>
  <c r="BN177" i="1"/>
  <c r="BL177" i="1"/>
  <c r="BM177" i="1" s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W177" i="1"/>
  <c r="AX177" i="1" s="1"/>
  <c r="AU177" i="1"/>
  <c r="AT177" i="1"/>
  <c r="AS177" i="1"/>
  <c r="BN176" i="1"/>
  <c r="BL176" i="1"/>
  <c r="BM176" i="1" s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W176" i="1"/>
  <c r="AU176" i="1"/>
  <c r="AT176" i="1"/>
  <c r="AS176" i="1"/>
  <c r="BN175" i="1"/>
  <c r="BL175" i="1"/>
  <c r="BM175" i="1" s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W175" i="1"/>
  <c r="AX175" i="1" s="1"/>
  <c r="AU175" i="1"/>
  <c r="AT175" i="1"/>
  <c r="AS175" i="1"/>
  <c r="BN174" i="1"/>
  <c r="BL174" i="1"/>
  <c r="BM174" i="1" s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BQ174" i="1" s="1"/>
  <c r="AW174" i="1"/>
  <c r="BO174" i="1" s="1"/>
  <c r="AV174" i="1"/>
  <c r="AU174" i="1"/>
  <c r="AT174" i="1"/>
  <c r="AS174" i="1"/>
  <c r="BO173" i="1"/>
  <c r="BN173" i="1"/>
  <c r="BL173" i="1"/>
  <c r="BM173" i="1" s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W173" i="1"/>
  <c r="AX173" i="1" s="1"/>
  <c r="AV173" i="1"/>
  <c r="AU173" i="1"/>
  <c r="AT173" i="1"/>
  <c r="AS173" i="1"/>
  <c r="BN172" i="1"/>
  <c r="BL172" i="1"/>
  <c r="BM172" i="1" s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W172" i="1"/>
  <c r="BO172" i="1" s="1"/>
  <c r="AV172" i="1" s="1"/>
  <c r="AU172" i="1"/>
  <c r="AT172" i="1"/>
  <c r="AS172" i="1"/>
  <c r="BO171" i="1"/>
  <c r="AV171" i="1" s="1"/>
  <c r="BN171" i="1"/>
  <c r="BL171" i="1"/>
  <c r="BM171" i="1" s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W171" i="1"/>
  <c r="AX171" i="1" s="1"/>
  <c r="AU171" i="1"/>
  <c r="AT171" i="1"/>
  <c r="AS171" i="1"/>
  <c r="BN170" i="1"/>
  <c r="BL170" i="1"/>
  <c r="BM170" i="1" s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W170" i="1"/>
  <c r="BO170" i="1" s="1"/>
  <c r="AV170" i="1"/>
  <c r="AU170" i="1"/>
  <c r="AT170" i="1"/>
  <c r="AS170" i="1"/>
  <c r="BO169" i="1"/>
  <c r="BN169" i="1"/>
  <c r="BL169" i="1"/>
  <c r="BM169" i="1" s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W169" i="1"/>
  <c r="AX169" i="1" s="1"/>
  <c r="AV169" i="1"/>
  <c r="AU169" i="1"/>
  <c r="AT169" i="1"/>
  <c r="AS169" i="1"/>
  <c r="BN168" i="1"/>
  <c r="BL168" i="1"/>
  <c r="BM168" i="1" s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W168" i="1"/>
  <c r="AU168" i="1"/>
  <c r="AT168" i="1"/>
  <c r="AS168" i="1"/>
  <c r="BN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W167" i="1"/>
  <c r="AX167" i="1" s="1"/>
  <c r="AU167" i="1"/>
  <c r="AT167" i="1"/>
  <c r="AS167" i="1"/>
  <c r="BN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W166" i="1"/>
  <c r="AX166" i="1" s="1"/>
  <c r="AU166" i="1"/>
  <c r="AT166" i="1"/>
  <c r="AS166" i="1"/>
  <c r="BN165" i="1"/>
  <c r="BL165" i="1"/>
  <c r="BM165" i="1" s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W165" i="1"/>
  <c r="AX165" i="1" s="1"/>
  <c r="AU165" i="1"/>
  <c r="AT165" i="1"/>
  <c r="AS165" i="1"/>
  <c r="BN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W164" i="1"/>
  <c r="AX164" i="1" s="1"/>
  <c r="AU164" i="1"/>
  <c r="AT164" i="1"/>
  <c r="AS164" i="1"/>
  <c r="BO163" i="1"/>
  <c r="AV163" i="1" s="1"/>
  <c r="BN163" i="1"/>
  <c r="BL163" i="1"/>
  <c r="BM163" i="1" s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W163" i="1"/>
  <c r="AX163" i="1" s="1"/>
  <c r="BP163" i="1" s="1"/>
  <c r="AU163" i="1"/>
  <c r="AT163" i="1"/>
  <c r="AS163" i="1"/>
  <c r="BN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W162" i="1"/>
  <c r="AX162" i="1" s="1"/>
  <c r="AU162" i="1"/>
  <c r="AT162" i="1"/>
  <c r="AS162" i="1"/>
  <c r="BN161" i="1"/>
  <c r="BL161" i="1"/>
  <c r="BM161" i="1" s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W161" i="1"/>
  <c r="AX161" i="1" s="1"/>
  <c r="AU161" i="1"/>
  <c r="AT161" i="1"/>
  <c r="AS161" i="1"/>
  <c r="BN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W160" i="1"/>
  <c r="AX160" i="1" s="1"/>
  <c r="AU160" i="1"/>
  <c r="AT160" i="1"/>
  <c r="AS160" i="1"/>
  <c r="BN159" i="1"/>
  <c r="BL159" i="1"/>
  <c r="BM159" i="1" s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U159" i="1"/>
  <c r="AT159" i="1"/>
  <c r="AS159" i="1"/>
  <c r="BN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W158" i="1"/>
  <c r="AX158" i="1" s="1"/>
  <c r="AU158" i="1"/>
  <c r="AT158" i="1"/>
  <c r="AS158" i="1"/>
  <c r="BN157" i="1"/>
  <c r="BL157" i="1"/>
  <c r="BM157" i="1" s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U157" i="1"/>
  <c r="AT157" i="1"/>
  <c r="AS157" i="1"/>
  <c r="BN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W156" i="1"/>
  <c r="AX156" i="1" s="1"/>
  <c r="AU156" i="1"/>
  <c r="AT156" i="1"/>
  <c r="AS156" i="1"/>
  <c r="BN155" i="1"/>
  <c r="BL155" i="1"/>
  <c r="BM155" i="1" s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U155" i="1"/>
  <c r="AT155" i="1"/>
  <c r="AS155" i="1"/>
  <c r="BN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W154" i="1"/>
  <c r="AX154" i="1" s="1"/>
  <c r="AU154" i="1"/>
  <c r="AT154" i="1"/>
  <c r="AS154" i="1"/>
  <c r="BN153" i="1"/>
  <c r="BL153" i="1"/>
  <c r="BM153" i="1" s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U153" i="1"/>
  <c r="AT153" i="1"/>
  <c r="AS153" i="1"/>
  <c r="BN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W152" i="1"/>
  <c r="AX152" i="1" s="1"/>
  <c r="AU152" i="1"/>
  <c r="AT152" i="1"/>
  <c r="AS152" i="1"/>
  <c r="BN151" i="1"/>
  <c r="BL151" i="1"/>
  <c r="BM151" i="1" s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U151" i="1"/>
  <c r="AT151" i="1"/>
  <c r="AS151" i="1"/>
  <c r="BN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W150" i="1"/>
  <c r="AX150" i="1" s="1"/>
  <c r="AU150" i="1"/>
  <c r="AT150" i="1"/>
  <c r="AS150" i="1"/>
  <c r="BN149" i="1"/>
  <c r="BL149" i="1"/>
  <c r="BM149" i="1" s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U149" i="1"/>
  <c r="AT149" i="1"/>
  <c r="AS149" i="1"/>
  <c r="BN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W148" i="1"/>
  <c r="AX148" i="1" s="1"/>
  <c r="AU148" i="1"/>
  <c r="AT148" i="1"/>
  <c r="AS148" i="1"/>
  <c r="BN147" i="1"/>
  <c r="BL147" i="1"/>
  <c r="BM147" i="1" s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U147" i="1"/>
  <c r="AT147" i="1"/>
  <c r="AS147" i="1"/>
  <c r="BN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W146" i="1"/>
  <c r="AX146" i="1" s="1"/>
  <c r="AU146" i="1"/>
  <c r="AT146" i="1"/>
  <c r="AS146" i="1"/>
  <c r="BN145" i="1"/>
  <c r="BL145" i="1"/>
  <c r="BM145" i="1" s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W145" i="1"/>
  <c r="AX145" i="1" s="1"/>
  <c r="AU145" i="1"/>
  <c r="AT145" i="1"/>
  <c r="AS145" i="1"/>
  <c r="BN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W144" i="1"/>
  <c r="AX144" i="1" s="1"/>
  <c r="AU144" i="1"/>
  <c r="AT144" i="1"/>
  <c r="AS144" i="1"/>
  <c r="BO143" i="1"/>
  <c r="AV143" i="1" s="1"/>
  <c r="BN143" i="1"/>
  <c r="BL143" i="1"/>
  <c r="BM143" i="1" s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W143" i="1"/>
  <c r="AX143" i="1" s="1"/>
  <c r="AU143" i="1"/>
  <c r="AT143" i="1"/>
  <c r="AS143" i="1"/>
  <c r="BN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W142" i="1"/>
  <c r="AX142" i="1" s="1"/>
  <c r="AU142" i="1"/>
  <c r="AT142" i="1"/>
  <c r="AS142" i="1"/>
  <c r="BO141" i="1"/>
  <c r="AV141" i="1" s="1"/>
  <c r="BN141" i="1"/>
  <c r="BL141" i="1"/>
  <c r="BM141" i="1" s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W141" i="1"/>
  <c r="AX141" i="1" s="1"/>
  <c r="AU141" i="1"/>
  <c r="AT141" i="1"/>
  <c r="AS141" i="1"/>
  <c r="BN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W140" i="1"/>
  <c r="AX140" i="1" s="1"/>
  <c r="AU140" i="1"/>
  <c r="AT140" i="1"/>
  <c r="AS140" i="1"/>
  <c r="BO139" i="1"/>
  <c r="BN139" i="1"/>
  <c r="BL139" i="1"/>
  <c r="BM139" i="1" s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W139" i="1"/>
  <c r="AX139" i="1" s="1"/>
  <c r="AV139" i="1"/>
  <c r="AU139" i="1"/>
  <c r="AT139" i="1"/>
  <c r="AS139" i="1"/>
  <c r="BN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U138" i="1"/>
  <c r="AT138" i="1"/>
  <c r="AS138" i="1"/>
  <c r="BO137" i="1"/>
  <c r="BN137" i="1"/>
  <c r="BL137" i="1"/>
  <c r="BM137" i="1" s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W137" i="1"/>
  <c r="AX137" i="1" s="1"/>
  <c r="AV137" i="1"/>
  <c r="AU137" i="1"/>
  <c r="AT137" i="1"/>
  <c r="AS137" i="1"/>
  <c r="BN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U136" i="1"/>
  <c r="AT136" i="1"/>
  <c r="AS136" i="1"/>
  <c r="BO135" i="1"/>
  <c r="BN135" i="1"/>
  <c r="BL135" i="1"/>
  <c r="BM135" i="1" s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W135" i="1"/>
  <c r="AX135" i="1" s="1"/>
  <c r="AV135" i="1"/>
  <c r="AU135" i="1"/>
  <c r="AT135" i="1"/>
  <c r="AS135" i="1"/>
  <c r="BN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W134" i="1"/>
  <c r="AX134" i="1" s="1"/>
  <c r="AU134" i="1"/>
  <c r="AT134" i="1"/>
  <c r="AS134" i="1"/>
  <c r="BN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W133" i="1"/>
  <c r="AX133" i="1" s="1"/>
  <c r="AU133" i="1"/>
  <c r="AT133" i="1"/>
  <c r="AS133" i="1"/>
  <c r="BN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W132" i="1"/>
  <c r="AX132" i="1" s="1"/>
  <c r="AU132" i="1"/>
  <c r="AT132" i="1"/>
  <c r="AS132" i="1"/>
  <c r="BN131" i="1"/>
  <c r="BL131" i="1"/>
  <c r="BM131" i="1" s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W131" i="1"/>
  <c r="AX131" i="1" s="1"/>
  <c r="AU131" i="1"/>
  <c r="AT131" i="1"/>
  <c r="AS131" i="1"/>
  <c r="BN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W130" i="1"/>
  <c r="AX130" i="1" s="1"/>
  <c r="AU130" i="1"/>
  <c r="AT130" i="1"/>
  <c r="AS130" i="1"/>
  <c r="BO129" i="1"/>
  <c r="AV129" i="1" s="1"/>
  <c r="BN129" i="1"/>
  <c r="BL129" i="1"/>
  <c r="BM129" i="1" s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W129" i="1"/>
  <c r="AX129" i="1" s="1"/>
  <c r="BP129" i="1" s="1"/>
  <c r="AU129" i="1"/>
  <c r="AT129" i="1"/>
  <c r="AS129" i="1"/>
  <c r="BN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W128" i="1"/>
  <c r="AX128" i="1" s="1"/>
  <c r="AU128" i="1"/>
  <c r="AT128" i="1"/>
  <c r="AS128" i="1"/>
  <c r="BN127" i="1"/>
  <c r="BL127" i="1"/>
  <c r="BM127" i="1" s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W127" i="1"/>
  <c r="AX127" i="1" s="1"/>
  <c r="AU127" i="1"/>
  <c r="AT127" i="1"/>
  <c r="AS127" i="1"/>
  <c r="BN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W126" i="1"/>
  <c r="AX126" i="1" s="1"/>
  <c r="AU126" i="1"/>
  <c r="AT126" i="1"/>
  <c r="AS126" i="1"/>
  <c r="BN125" i="1"/>
  <c r="BL125" i="1"/>
  <c r="BM125" i="1" s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W125" i="1"/>
  <c r="AX125" i="1" s="1"/>
  <c r="AU125" i="1"/>
  <c r="AT125" i="1"/>
  <c r="AS125" i="1"/>
  <c r="BN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W124" i="1"/>
  <c r="AX124" i="1" s="1"/>
  <c r="AU124" i="1"/>
  <c r="AT124" i="1"/>
  <c r="AS124" i="1"/>
  <c r="BO123" i="1"/>
  <c r="AV123" i="1" s="1"/>
  <c r="BN123" i="1"/>
  <c r="BL123" i="1"/>
  <c r="BM123" i="1" s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W123" i="1"/>
  <c r="AX123" i="1" s="1"/>
  <c r="AU123" i="1"/>
  <c r="AT123" i="1"/>
  <c r="AS123" i="1"/>
  <c r="BN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W122" i="1"/>
  <c r="AX122" i="1" s="1"/>
  <c r="AU122" i="1"/>
  <c r="AT122" i="1"/>
  <c r="AS122" i="1"/>
  <c r="BO121" i="1"/>
  <c r="AV121" i="1" s="1"/>
  <c r="BN121" i="1"/>
  <c r="BL121" i="1"/>
  <c r="BM121" i="1" s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W121" i="1"/>
  <c r="AX121" i="1" s="1"/>
  <c r="AU121" i="1"/>
  <c r="AT121" i="1"/>
  <c r="AS121" i="1"/>
  <c r="BN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W120" i="1"/>
  <c r="AX120" i="1" s="1"/>
  <c r="AU120" i="1"/>
  <c r="AT120" i="1"/>
  <c r="AS120" i="1"/>
  <c r="BO119" i="1"/>
  <c r="BN119" i="1"/>
  <c r="BL119" i="1"/>
  <c r="BM119" i="1" s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W119" i="1"/>
  <c r="AX119" i="1" s="1"/>
  <c r="AV119" i="1"/>
  <c r="AU119" i="1"/>
  <c r="AT119" i="1"/>
  <c r="AS119" i="1"/>
  <c r="BN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W118" i="1"/>
  <c r="AX118" i="1" s="1"/>
  <c r="AU118" i="1"/>
  <c r="AT118" i="1"/>
  <c r="AS118" i="1"/>
  <c r="BN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W117" i="1"/>
  <c r="AX117" i="1" s="1"/>
  <c r="AU117" i="1"/>
  <c r="AT117" i="1"/>
  <c r="AS117" i="1"/>
  <c r="BN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W116" i="1"/>
  <c r="AX116" i="1" s="1"/>
  <c r="AU116" i="1"/>
  <c r="AT116" i="1"/>
  <c r="AS116" i="1"/>
  <c r="BN115" i="1"/>
  <c r="BL115" i="1"/>
  <c r="BM115" i="1" s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W115" i="1"/>
  <c r="AX115" i="1" s="1"/>
  <c r="AU115" i="1"/>
  <c r="AT115" i="1"/>
  <c r="AS115" i="1"/>
  <c r="BN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W114" i="1"/>
  <c r="AX114" i="1" s="1"/>
  <c r="AU114" i="1"/>
  <c r="AT114" i="1"/>
  <c r="AS114" i="1"/>
  <c r="BO113" i="1"/>
  <c r="AV113" i="1" s="1"/>
  <c r="BN113" i="1"/>
  <c r="BL113" i="1"/>
  <c r="BM113" i="1" s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W113" i="1"/>
  <c r="AX113" i="1" s="1"/>
  <c r="AU113" i="1"/>
  <c r="AT113" i="1"/>
  <c r="AS113" i="1"/>
  <c r="BN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W112" i="1"/>
  <c r="AX112" i="1" s="1"/>
  <c r="AU112" i="1"/>
  <c r="AT112" i="1"/>
  <c r="AS112" i="1"/>
  <c r="BN111" i="1"/>
  <c r="BL111" i="1"/>
  <c r="BM111" i="1" s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W111" i="1"/>
  <c r="AX111" i="1" s="1"/>
  <c r="AU111" i="1"/>
  <c r="AT111" i="1"/>
  <c r="AS111" i="1"/>
  <c r="BN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W110" i="1"/>
  <c r="AX110" i="1" s="1"/>
  <c r="AU110" i="1"/>
  <c r="AT110" i="1"/>
  <c r="AS110" i="1"/>
  <c r="BN109" i="1"/>
  <c r="BL109" i="1"/>
  <c r="BM109" i="1" s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W109" i="1"/>
  <c r="AX109" i="1" s="1"/>
  <c r="AU109" i="1"/>
  <c r="AT109" i="1"/>
  <c r="AS109" i="1"/>
  <c r="BN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X108" i="1" s="1"/>
  <c r="AU108" i="1"/>
  <c r="AT108" i="1"/>
  <c r="AS108" i="1"/>
  <c r="BO107" i="1"/>
  <c r="AV107" i="1" s="1"/>
  <c r="BN107" i="1"/>
  <c r="BL107" i="1"/>
  <c r="BM107" i="1" s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BQ107" i="1" s="1"/>
  <c r="AW107" i="1"/>
  <c r="AX107" i="1" s="1"/>
  <c r="AU107" i="1"/>
  <c r="AT107" i="1"/>
  <c r="AS107" i="1"/>
  <c r="BN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W106" i="1"/>
  <c r="AX106" i="1" s="1"/>
  <c r="AU106" i="1"/>
  <c r="AT106" i="1"/>
  <c r="AS106" i="1"/>
  <c r="BO105" i="1"/>
  <c r="AV105" i="1" s="1"/>
  <c r="BN105" i="1"/>
  <c r="BL105" i="1"/>
  <c r="BM105" i="1" s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W105" i="1"/>
  <c r="AX105" i="1" s="1"/>
  <c r="BP105" i="1" s="1"/>
  <c r="AU105" i="1"/>
  <c r="AT105" i="1"/>
  <c r="AS105" i="1"/>
  <c r="BN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W104" i="1"/>
  <c r="AX104" i="1" s="1"/>
  <c r="AU104" i="1"/>
  <c r="AT104" i="1"/>
  <c r="AS104" i="1"/>
  <c r="BO103" i="1"/>
  <c r="BN103" i="1"/>
  <c r="BL103" i="1"/>
  <c r="BM103" i="1" s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W103" i="1"/>
  <c r="AX103" i="1" s="1"/>
  <c r="BP103" i="1" s="1"/>
  <c r="AV103" i="1"/>
  <c r="AU103" i="1"/>
  <c r="AT103" i="1"/>
  <c r="AS103" i="1"/>
  <c r="BN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W102" i="1"/>
  <c r="AX102" i="1" s="1"/>
  <c r="AU102" i="1"/>
  <c r="AT102" i="1"/>
  <c r="AS102" i="1"/>
  <c r="BN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W101" i="1"/>
  <c r="AX101" i="1" s="1"/>
  <c r="AU101" i="1"/>
  <c r="AT101" i="1"/>
  <c r="AS101" i="1"/>
  <c r="BN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W100" i="1"/>
  <c r="AX100" i="1" s="1"/>
  <c r="AU100" i="1"/>
  <c r="AT100" i="1"/>
  <c r="AS100" i="1"/>
  <c r="BN99" i="1"/>
  <c r="BL99" i="1"/>
  <c r="BM99" i="1" s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W99" i="1"/>
  <c r="AX99" i="1" s="1"/>
  <c r="AU99" i="1"/>
  <c r="AT99" i="1"/>
  <c r="AS99" i="1"/>
  <c r="BN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W98" i="1"/>
  <c r="AX98" i="1" s="1"/>
  <c r="AU98" i="1"/>
  <c r="AT98" i="1"/>
  <c r="AS98" i="1"/>
  <c r="BO97" i="1"/>
  <c r="AV97" i="1" s="1"/>
  <c r="BN97" i="1"/>
  <c r="BL97" i="1"/>
  <c r="BM97" i="1" s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W97" i="1"/>
  <c r="AX97" i="1" s="1"/>
  <c r="AU97" i="1"/>
  <c r="AT97" i="1"/>
  <c r="AS97" i="1"/>
  <c r="BN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W96" i="1"/>
  <c r="AX96" i="1" s="1"/>
  <c r="AU96" i="1"/>
  <c r="AT96" i="1"/>
  <c r="AS96" i="1"/>
  <c r="BN95" i="1"/>
  <c r="BL95" i="1"/>
  <c r="BM95" i="1" s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W95" i="1"/>
  <c r="AX95" i="1" s="1"/>
  <c r="AU95" i="1"/>
  <c r="AT95" i="1"/>
  <c r="AS95" i="1"/>
  <c r="BN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W94" i="1"/>
  <c r="AX94" i="1" s="1"/>
  <c r="AU94" i="1"/>
  <c r="AT94" i="1"/>
  <c r="AS94" i="1"/>
  <c r="BN93" i="1"/>
  <c r="BL93" i="1"/>
  <c r="BM93" i="1" s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W93" i="1"/>
  <c r="AX93" i="1" s="1"/>
  <c r="AU93" i="1"/>
  <c r="AT93" i="1"/>
  <c r="AS93" i="1"/>
  <c r="BN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W92" i="1"/>
  <c r="AX92" i="1" s="1"/>
  <c r="AU92" i="1"/>
  <c r="AT92" i="1"/>
  <c r="AS92" i="1"/>
  <c r="BO91" i="1"/>
  <c r="AV91" i="1" s="1"/>
  <c r="BN91" i="1"/>
  <c r="BL91" i="1"/>
  <c r="BM91" i="1" s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W91" i="1"/>
  <c r="AX91" i="1" s="1"/>
  <c r="AU91" i="1"/>
  <c r="AT91" i="1"/>
  <c r="AS91" i="1"/>
  <c r="BN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W90" i="1"/>
  <c r="AX90" i="1" s="1"/>
  <c r="AU90" i="1"/>
  <c r="AT90" i="1"/>
  <c r="AS90" i="1"/>
  <c r="BO89" i="1"/>
  <c r="AV89" i="1" s="1"/>
  <c r="BN89" i="1"/>
  <c r="BL89" i="1"/>
  <c r="BM89" i="1" s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W89" i="1"/>
  <c r="AX89" i="1" s="1"/>
  <c r="AU89" i="1"/>
  <c r="AT89" i="1"/>
  <c r="AS89" i="1"/>
  <c r="BN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W88" i="1"/>
  <c r="AX88" i="1" s="1"/>
  <c r="AU88" i="1"/>
  <c r="AT88" i="1"/>
  <c r="AS88" i="1"/>
  <c r="BO87" i="1"/>
  <c r="BN87" i="1"/>
  <c r="BL87" i="1"/>
  <c r="BM87" i="1" s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W87" i="1"/>
  <c r="AX87" i="1" s="1"/>
  <c r="AV87" i="1"/>
  <c r="AU87" i="1"/>
  <c r="AT87" i="1"/>
  <c r="AS87" i="1"/>
  <c r="BN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W86" i="1"/>
  <c r="AX86" i="1" s="1"/>
  <c r="AU86" i="1"/>
  <c r="AT86" i="1"/>
  <c r="AS86" i="1"/>
  <c r="BN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W85" i="1"/>
  <c r="AX85" i="1" s="1"/>
  <c r="AU85" i="1"/>
  <c r="AT85" i="1"/>
  <c r="AS85" i="1"/>
  <c r="BN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W84" i="1"/>
  <c r="AX84" i="1" s="1"/>
  <c r="AU84" i="1"/>
  <c r="AT84" i="1"/>
  <c r="AS84" i="1"/>
  <c r="BN83" i="1"/>
  <c r="BL83" i="1"/>
  <c r="BM83" i="1" s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W83" i="1"/>
  <c r="AX83" i="1" s="1"/>
  <c r="AU83" i="1"/>
  <c r="AT83" i="1"/>
  <c r="AS83" i="1"/>
  <c r="BN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W82" i="1"/>
  <c r="AX82" i="1" s="1"/>
  <c r="AU82" i="1"/>
  <c r="AT82" i="1"/>
  <c r="AS82" i="1"/>
  <c r="BO81" i="1"/>
  <c r="AV81" i="1" s="1"/>
  <c r="BN81" i="1"/>
  <c r="BL81" i="1"/>
  <c r="BM81" i="1" s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W81" i="1"/>
  <c r="AX81" i="1" s="1"/>
  <c r="BP81" i="1" s="1"/>
  <c r="AU81" i="1"/>
  <c r="AT81" i="1"/>
  <c r="AS81" i="1"/>
  <c r="BN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W80" i="1"/>
  <c r="AX80" i="1" s="1"/>
  <c r="AU80" i="1"/>
  <c r="AT80" i="1"/>
  <c r="AS80" i="1"/>
  <c r="BN79" i="1"/>
  <c r="BL79" i="1"/>
  <c r="BM79" i="1" s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W79" i="1"/>
  <c r="AX79" i="1" s="1"/>
  <c r="AU79" i="1"/>
  <c r="AT79" i="1"/>
  <c r="AS79" i="1"/>
  <c r="BN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U78" i="1"/>
  <c r="AT78" i="1"/>
  <c r="AS78" i="1"/>
  <c r="BN77" i="1"/>
  <c r="BL77" i="1"/>
  <c r="BM77" i="1" s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U77" i="1"/>
  <c r="AT77" i="1"/>
  <c r="AS77" i="1"/>
  <c r="BN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U76" i="1"/>
  <c r="AT76" i="1"/>
  <c r="AS76" i="1"/>
  <c r="BO75" i="1"/>
  <c r="AV75" i="1" s="1"/>
  <c r="BN75" i="1"/>
  <c r="BL75" i="1"/>
  <c r="BM75" i="1" s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W75" i="1"/>
  <c r="AX75" i="1" s="1"/>
  <c r="AU75" i="1"/>
  <c r="AT75" i="1"/>
  <c r="AS75" i="1"/>
  <c r="BN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U74" i="1"/>
  <c r="AT74" i="1"/>
  <c r="AS74" i="1"/>
  <c r="BO73" i="1"/>
  <c r="AV73" i="1" s="1"/>
  <c r="BN73" i="1"/>
  <c r="BL73" i="1"/>
  <c r="BM73" i="1" s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W73" i="1"/>
  <c r="AX73" i="1" s="1"/>
  <c r="AU73" i="1"/>
  <c r="AT73" i="1"/>
  <c r="AS73" i="1"/>
  <c r="BN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U72" i="1"/>
  <c r="AT72" i="1"/>
  <c r="AS72" i="1"/>
  <c r="BO71" i="1"/>
  <c r="AV71" i="1" s="1"/>
  <c r="BN71" i="1"/>
  <c r="BL71" i="1"/>
  <c r="BM71" i="1" s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W71" i="1"/>
  <c r="AX71" i="1" s="1"/>
  <c r="AU71" i="1"/>
  <c r="AT71" i="1"/>
  <c r="AS71" i="1"/>
  <c r="BN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W70" i="1"/>
  <c r="AX70" i="1" s="1"/>
  <c r="AU70" i="1"/>
  <c r="AT70" i="1"/>
  <c r="AS70" i="1"/>
  <c r="BN69" i="1"/>
  <c r="BL69" i="1"/>
  <c r="BM69" i="1" s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W69" i="1"/>
  <c r="AX69" i="1" s="1"/>
  <c r="AU69" i="1"/>
  <c r="AT69" i="1"/>
  <c r="AS69" i="1"/>
  <c r="BN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W68" i="1"/>
  <c r="AX68" i="1" s="1"/>
  <c r="AU68" i="1"/>
  <c r="AT68" i="1"/>
  <c r="AS68" i="1"/>
  <c r="BN67" i="1"/>
  <c r="BL67" i="1"/>
  <c r="BM67" i="1" s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W67" i="1"/>
  <c r="AX67" i="1" s="1"/>
  <c r="AU67" i="1"/>
  <c r="AT67" i="1"/>
  <c r="AS67" i="1"/>
  <c r="BN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W66" i="1"/>
  <c r="AX66" i="1" s="1"/>
  <c r="AU66" i="1"/>
  <c r="AT66" i="1"/>
  <c r="AS66" i="1"/>
  <c r="BO65" i="1"/>
  <c r="AV65" i="1" s="1"/>
  <c r="BN65" i="1"/>
  <c r="BL65" i="1"/>
  <c r="BM65" i="1" s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BQ65" i="1" s="1"/>
  <c r="AW65" i="1"/>
  <c r="AX65" i="1" s="1"/>
  <c r="AU65" i="1"/>
  <c r="AT65" i="1"/>
  <c r="AS65" i="1"/>
  <c r="BN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W64" i="1"/>
  <c r="AX64" i="1" s="1"/>
  <c r="AU64" i="1"/>
  <c r="AT64" i="1"/>
  <c r="AS64" i="1"/>
  <c r="BO63" i="1"/>
  <c r="AV63" i="1" s="1"/>
  <c r="BN63" i="1"/>
  <c r="BL63" i="1"/>
  <c r="BM63" i="1" s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W63" i="1"/>
  <c r="AX63" i="1" s="1"/>
  <c r="BP63" i="1" s="1"/>
  <c r="AU63" i="1"/>
  <c r="AT63" i="1"/>
  <c r="AS63" i="1"/>
  <c r="BO62" i="1"/>
  <c r="AV62" i="1" s="1"/>
  <c r="BN62" i="1"/>
  <c r="BL62" i="1"/>
  <c r="BM62" i="1" s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W62" i="1"/>
  <c r="AX62" i="1" s="1"/>
  <c r="AU62" i="1"/>
  <c r="AT62" i="1"/>
  <c r="AS62" i="1"/>
  <c r="BO61" i="1"/>
  <c r="AV61" i="1" s="1"/>
  <c r="BN61" i="1"/>
  <c r="BL61" i="1"/>
  <c r="BM61" i="1" s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W61" i="1"/>
  <c r="AX61" i="1" s="1"/>
  <c r="BP61" i="1" s="1"/>
  <c r="AU61" i="1"/>
  <c r="AT61" i="1"/>
  <c r="AS61" i="1"/>
  <c r="BO60" i="1"/>
  <c r="AV60" i="1" s="1"/>
  <c r="BN60" i="1"/>
  <c r="BL60" i="1"/>
  <c r="BM60" i="1" s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W60" i="1"/>
  <c r="AX60" i="1" s="1"/>
  <c r="AU60" i="1"/>
  <c r="AT60" i="1"/>
  <c r="AS60" i="1"/>
  <c r="BO59" i="1"/>
  <c r="AV59" i="1" s="1"/>
  <c r="BN59" i="1"/>
  <c r="BL59" i="1"/>
  <c r="BM59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W59" i="1"/>
  <c r="AX59" i="1" s="1"/>
  <c r="BP59" i="1" s="1"/>
  <c r="AU59" i="1"/>
  <c r="AT59" i="1"/>
  <c r="AS59" i="1"/>
  <c r="BO58" i="1"/>
  <c r="AV58" i="1" s="1"/>
  <c r="BN58" i="1"/>
  <c r="BL58" i="1"/>
  <c r="BM58" i="1" s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W58" i="1"/>
  <c r="AX58" i="1" s="1"/>
  <c r="AU58" i="1"/>
  <c r="AT58" i="1"/>
  <c r="AS58" i="1"/>
  <c r="BN57" i="1"/>
  <c r="BL57" i="1"/>
  <c r="BM57" i="1" s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W57" i="1"/>
  <c r="AX57" i="1" s="1"/>
  <c r="BP57" i="1" s="1"/>
  <c r="AU57" i="1"/>
  <c r="AT57" i="1"/>
  <c r="AS57" i="1"/>
  <c r="BN56" i="1"/>
  <c r="BM56" i="1"/>
  <c r="BL56" i="1"/>
  <c r="BK56" i="1"/>
  <c r="BJ56" i="1"/>
  <c r="BI56" i="1"/>
  <c r="BH56" i="1"/>
  <c r="BG56" i="1"/>
  <c r="BF56" i="1"/>
  <c r="BE56" i="1"/>
  <c r="BB56" i="1"/>
  <c r="BD56" i="1" s="1"/>
  <c r="BA56" i="1"/>
  <c r="AZ56" i="1"/>
  <c r="AY56" i="1"/>
  <c r="AW56" i="1"/>
  <c r="AU56" i="1"/>
  <c r="AT56" i="1"/>
  <c r="AS56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W55" i="1"/>
  <c r="AU55" i="1"/>
  <c r="AT55" i="1"/>
  <c r="AS55" i="1"/>
  <c r="BN54" i="1"/>
  <c r="BM54" i="1"/>
  <c r="BL54" i="1"/>
  <c r="BK54" i="1"/>
  <c r="BJ54" i="1"/>
  <c r="BI54" i="1"/>
  <c r="BH54" i="1"/>
  <c r="BG54" i="1"/>
  <c r="BF54" i="1"/>
  <c r="BE54" i="1"/>
  <c r="BB54" i="1"/>
  <c r="BD54" i="1" s="1"/>
  <c r="BA54" i="1"/>
  <c r="AZ54" i="1"/>
  <c r="AY54" i="1"/>
  <c r="AW54" i="1"/>
  <c r="AU54" i="1"/>
  <c r="AT54" i="1"/>
  <c r="AS54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W53" i="1"/>
  <c r="AU53" i="1"/>
  <c r="AT53" i="1"/>
  <c r="AS53" i="1"/>
  <c r="BN52" i="1"/>
  <c r="BM52" i="1"/>
  <c r="BL52" i="1"/>
  <c r="BK52" i="1"/>
  <c r="BJ52" i="1"/>
  <c r="BI52" i="1"/>
  <c r="BH52" i="1"/>
  <c r="BG52" i="1"/>
  <c r="BF52" i="1"/>
  <c r="BE52" i="1"/>
  <c r="BB52" i="1"/>
  <c r="BD52" i="1" s="1"/>
  <c r="BA52" i="1"/>
  <c r="AZ52" i="1"/>
  <c r="AY52" i="1"/>
  <c r="AW52" i="1"/>
  <c r="AU52" i="1"/>
  <c r="AT52" i="1"/>
  <c r="AS52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W51" i="1"/>
  <c r="AU51" i="1"/>
  <c r="AT51" i="1"/>
  <c r="AS51" i="1"/>
  <c r="BN50" i="1"/>
  <c r="BM50" i="1"/>
  <c r="BL50" i="1"/>
  <c r="BK50" i="1"/>
  <c r="BJ50" i="1"/>
  <c r="BI50" i="1"/>
  <c r="BH50" i="1"/>
  <c r="BG50" i="1"/>
  <c r="BF50" i="1"/>
  <c r="BE50" i="1"/>
  <c r="BB50" i="1"/>
  <c r="BD50" i="1" s="1"/>
  <c r="BA50" i="1"/>
  <c r="AZ50" i="1"/>
  <c r="AY50" i="1"/>
  <c r="AW50" i="1"/>
  <c r="BO50" i="1" s="1"/>
  <c r="AU50" i="1"/>
  <c r="AT50" i="1"/>
  <c r="AS50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W49" i="1"/>
  <c r="AU49" i="1"/>
  <c r="AT49" i="1"/>
  <c r="AS49" i="1"/>
  <c r="BN48" i="1"/>
  <c r="BM48" i="1"/>
  <c r="BL48" i="1"/>
  <c r="BK48" i="1"/>
  <c r="BJ48" i="1"/>
  <c r="BI48" i="1"/>
  <c r="BH48" i="1"/>
  <c r="BG48" i="1"/>
  <c r="BF48" i="1"/>
  <c r="BE48" i="1"/>
  <c r="BB48" i="1"/>
  <c r="BD48" i="1" s="1"/>
  <c r="BA48" i="1"/>
  <c r="AZ48" i="1"/>
  <c r="AY48" i="1"/>
  <c r="AW48" i="1"/>
  <c r="AU48" i="1"/>
  <c r="AT48" i="1"/>
  <c r="AS48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W47" i="1"/>
  <c r="AU47" i="1"/>
  <c r="AT47" i="1"/>
  <c r="AS47" i="1"/>
  <c r="BN46" i="1"/>
  <c r="BM46" i="1"/>
  <c r="BL46" i="1"/>
  <c r="BK46" i="1"/>
  <c r="BJ46" i="1"/>
  <c r="BI46" i="1"/>
  <c r="BQ46" i="1" s="1"/>
  <c r="BH46" i="1"/>
  <c r="BG46" i="1"/>
  <c r="BF46" i="1"/>
  <c r="BE46" i="1"/>
  <c r="BB46" i="1"/>
  <c r="BD46" i="1" s="1"/>
  <c r="BA46" i="1"/>
  <c r="AZ46" i="1"/>
  <c r="AY46" i="1"/>
  <c r="AW46" i="1"/>
  <c r="BO46" i="1" s="1"/>
  <c r="AU46" i="1"/>
  <c r="AT46" i="1"/>
  <c r="AV46" i="1" s="1"/>
  <c r="AS46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W45" i="1"/>
  <c r="AU45" i="1"/>
  <c r="AT45" i="1"/>
  <c r="AS45" i="1"/>
  <c r="BN44" i="1"/>
  <c r="BM44" i="1"/>
  <c r="BL44" i="1"/>
  <c r="BK44" i="1"/>
  <c r="BJ44" i="1"/>
  <c r="BI44" i="1"/>
  <c r="BH44" i="1"/>
  <c r="BG44" i="1"/>
  <c r="BF44" i="1"/>
  <c r="BE44" i="1"/>
  <c r="BB44" i="1"/>
  <c r="BD44" i="1" s="1"/>
  <c r="BA44" i="1"/>
  <c r="AZ44" i="1"/>
  <c r="AY44" i="1"/>
  <c r="AW44" i="1"/>
  <c r="AU44" i="1"/>
  <c r="AT44" i="1"/>
  <c r="AS44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W43" i="1"/>
  <c r="AU43" i="1"/>
  <c r="AT43" i="1"/>
  <c r="AS43" i="1"/>
  <c r="BN42" i="1"/>
  <c r="BM42" i="1"/>
  <c r="BL42" i="1"/>
  <c r="BK42" i="1"/>
  <c r="BJ42" i="1"/>
  <c r="BI42" i="1"/>
  <c r="BH42" i="1"/>
  <c r="BG42" i="1"/>
  <c r="BF42" i="1"/>
  <c r="BE42" i="1"/>
  <c r="BB42" i="1"/>
  <c r="BD42" i="1" s="1"/>
  <c r="BA42" i="1"/>
  <c r="AZ42" i="1"/>
  <c r="AY42" i="1"/>
  <c r="AW42" i="1"/>
  <c r="BO42" i="1" s="1"/>
  <c r="AU42" i="1"/>
  <c r="AT42" i="1"/>
  <c r="AV42" i="1" s="1"/>
  <c r="AS42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W41" i="1"/>
  <c r="AU41" i="1"/>
  <c r="AT41" i="1"/>
  <c r="AS41" i="1"/>
  <c r="BN40" i="1"/>
  <c r="BM40" i="1"/>
  <c r="BL40" i="1"/>
  <c r="BK40" i="1"/>
  <c r="BJ40" i="1"/>
  <c r="BI40" i="1"/>
  <c r="BH40" i="1"/>
  <c r="BG40" i="1"/>
  <c r="BF40" i="1"/>
  <c r="BE40" i="1"/>
  <c r="BB40" i="1"/>
  <c r="BD40" i="1" s="1"/>
  <c r="BA40" i="1"/>
  <c r="AZ40" i="1"/>
  <c r="AY40" i="1"/>
  <c r="AW40" i="1"/>
  <c r="AU40" i="1"/>
  <c r="AT40" i="1"/>
  <c r="AS40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W39" i="1"/>
  <c r="AU39" i="1"/>
  <c r="AT39" i="1"/>
  <c r="AS39" i="1"/>
  <c r="BN38" i="1"/>
  <c r="BM38" i="1"/>
  <c r="BL38" i="1"/>
  <c r="BK38" i="1"/>
  <c r="BJ38" i="1"/>
  <c r="BI38" i="1"/>
  <c r="BH38" i="1"/>
  <c r="BG38" i="1"/>
  <c r="BF38" i="1"/>
  <c r="BE38" i="1"/>
  <c r="BB38" i="1"/>
  <c r="BD38" i="1" s="1"/>
  <c r="BA38" i="1"/>
  <c r="AZ38" i="1"/>
  <c r="AY38" i="1"/>
  <c r="AW38" i="1"/>
  <c r="AU38" i="1"/>
  <c r="AT38" i="1"/>
  <c r="AS38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W37" i="1"/>
  <c r="AU37" i="1"/>
  <c r="AT37" i="1"/>
  <c r="AS37" i="1"/>
  <c r="BN36" i="1"/>
  <c r="BM36" i="1"/>
  <c r="BL36" i="1"/>
  <c r="BK36" i="1"/>
  <c r="BJ36" i="1"/>
  <c r="BI36" i="1"/>
  <c r="BH36" i="1"/>
  <c r="BG36" i="1"/>
  <c r="BF36" i="1"/>
  <c r="BE36" i="1"/>
  <c r="BB36" i="1"/>
  <c r="BD36" i="1" s="1"/>
  <c r="BA36" i="1"/>
  <c r="AZ36" i="1"/>
  <c r="AY36" i="1"/>
  <c r="AW36" i="1"/>
  <c r="AU36" i="1"/>
  <c r="AT36" i="1"/>
  <c r="AS36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W35" i="1"/>
  <c r="AU35" i="1"/>
  <c r="AT35" i="1"/>
  <c r="AS35" i="1"/>
  <c r="BN34" i="1"/>
  <c r="BM34" i="1"/>
  <c r="BL34" i="1"/>
  <c r="BK34" i="1"/>
  <c r="BJ34" i="1"/>
  <c r="BI34" i="1"/>
  <c r="BH34" i="1"/>
  <c r="BG34" i="1"/>
  <c r="BF34" i="1"/>
  <c r="BE34" i="1"/>
  <c r="BB34" i="1"/>
  <c r="BD34" i="1" s="1"/>
  <c r="BA34" i="1"/>
  <c r="AZ34" i="1"/>
  <c r="AY34" i="1"/>
  <c r="AW34" i="1"/>
  <c r="BO34" i="1" s="1"/>
  <c r="AU34" i="1"/>
  <c r="AT34" i="1"/>
  <c r="AS34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W33" i="1"/>
  <c r="AU33" i="1"/>
  <c r="AT33" i="1"/>
  <c r="AS33" i="1"/>
  <c r="BN32" i="1"/>
  <c r="BM32" i="1"/>
  <c r="BL32" i="1"/>
  <c r="BK32" i="1"/>
  <c r="BJ32" i="1"/>
  <c r="BI32" i="1"/>
  <c r="BH32" i="1"/>
  <c r="BG32" i="1"/>
  <c r="BF32" i="1"/>
  <c r="BE32" i="1"/>
  <c r="BB32" i="1"/>
  <c r="BD32" i="1" s="1"/>
  <c r="BA32" i="1"/>
  <c r="AZ32" i="1"/>
  <c r="AY32" i="1"/>
  <c r="AW32" i="1"/>
  <c r="AU32" i="1"/>
  <c r="AT32" i="1"/>
  <c r="AS32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W31" i="1"/>
  <c r="AU31" i="1"/>
  <c r="AT31" i="1"/>
  <c r="AS31" i="1"/>
  <c r="BN30" i="1"/>
  <c r="BM30" i="1"/>
  <c r="BL30" i="1"/>
  <c r="BK30" i="1"/>
  <c r="BJ30" i="1"/>
  <c r="BI30" i="1"/>
  <c r="BQ30" i="1" s="1"/>
  <c r="BH30" i="1"/>
  <c r="BG30" i="1"/>
  <c r="BF30" i="1"/>
  <c r="BE30" i="1"/>
  <c r="BB30" i="1"/>
  <c r="BD30" i="1" s="1"/>
  <c r="BA30" i="1"/>
  <c r="AZ30" i="1"/>
  <c r="AY30" i="1"/>
  <c r="AW30" i="1"/>
  <c r="BO30" i="1" s="1"/>
  <c r="AU30" i="1"/>
  <c r="AT30" i="1"/>
  <c r="AV30" i="1" s="1"/>
  <c r="AS30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W29" i="1"/>
  <c r="AU29" i="1"/>
  <c r="AT29" i="1"/>
  <c r="AS29" i="1"/>
  <c r="BN28" i="1"/>
  <c r="BM28" i="1"/>
  <c r="BL28" i="1"/>
  <c r="BK28" i="1"/>
  <c r="BJ28" i="1"/>
  <c r="BI28" i="1"/>
  <c r="BH28" i="1"/>
  <c r="BG28" i="1"/>
  <c r="BF28" i="1"/>
  <c r="BE28" i="1"/>
  <c r="BB28" i="1"/>
  <c r="BD28" i="1" s="1"/>
  <c r="BA28" i="1"/>
  <c r="AZ28" i="1"/>
  <c r="AY28" i="1"/>
  <c r="AW28" i="1"/>
  <c r="AU28" i="1"/>
  <c r="AT28" i="1"/>
  <c r="AS28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W27" i="1"/>
  <c r="AU27" i="1"/>
  <c r="AT27" i="1"/>
  <c r="AS27" i="1"/>
  <c r="BN26" i="1"/>
  <c r="BM26" i="1"/>
  <c r="BL26" i="1"/>
  <c r="BK26" i="1"/>
  <c r="BJ26" i="1"/>
  <c r="BI26" i="1"/>
  <c r="BH26" i="1"/>
  <c r="BG26" i="1"/>
  <c r="BF26" i="1"/>
  <c r="BE26" i="1"/>
  <c r="BB26" i="1"/>
  <c r="BD26" i="1" s="1"/>
  <c r="BA26" i="1"/>
  <c r="AZ26" i="1"/>
  <c r="AY26" i="1"/>
  <c r="AW26" i="1"/>
  <c r="BO26" i="1" s="1"/>
  <c r="AU26" i="1"/>
  <c r="AT26" i="1"/>
  <c r="AV26" i="1" s="1"/>
  <c r="AS26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BP25" i="1" s="1"/>
  <c r="AW25" i="1"/>
  <c r="BO25" i="1" s="1"/>
  <c r="AV25" i="1" s="1"/>
  <c r="AU25" i="1"/>
  <c r="AT25" i="1"/>
  <c r="AS25" i="1"/>
  <c r="BN24" i="1"/>
  <c r="BM24" i="1"/>
  <c r="BL24" i="1"/>
  <c r="BK24" i="1"/>
  <c r="BJ24" i="1"/>
  <c r="BI24" i="1"/>
  <c r="BH24" i="1"/>
  <c r="BG24" i="1"/>
  <c r="BF24" i="1"/>
  <c r="BE24" i="1"/>
  <c r="BB24" i="1"/>
  <c r="BD24" i="1" s="1"/>
  <c r="BA24" i="1"/>
  <c r="AZ24" i="1"/>
  <c r="AY24" i="1"/>
  <c r="AW24" i="1"/>
  <c r="AU24" i="1"/>
  <c r="AT24" i="1"/>
  <c r="AS24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W23" i="1"/>
  <c r="BO23" i="1" s="1"/>
  <c r="AV23" i="1" s="1"/>
  <c r="AU23" i="1"/>
  <c r="AT23" i="1"/>
  <c r="AS23" i="1"/>
  <c r="BN22" i="1"/>
  <c r="BM22" i="1"/>
  <c r="BL22" i="1"/>
  <c r="BK22" i="1"/>
  <c r="BJ22" i="1"/>
  <c r="BI22" i="1"/>
  <c r="BH22" i="1"/>
  <c r="BG22" i="1"/>
  <c r="BF22" i="1"/>
  <c r="BE22" i="1"/>
  <c r="BB22" i="1"/>
  <c r="BQ22" i="1" s="1"/>
  <c r="BA22" i="1"/>
  <c r="AZ22" i="1"/>
  <c r="AY22" i="1"/>
  <c r="AW22" i="1"/>
  <c r="BO22" i="1" s="1"/>
  <c r="AU22" i="1"/>
  <c r="AT22" i="1"/>
  <c r="AV22" i="1" s="1"/>
  <c r="AS22" i="1"/>
  <c r="AV20" i="1" l="1"/>
  <c r="BP20" i="1"/>
  <c r="AV19" i="1"/>
  <c r="AV15" i="1"/>
  <c r="AV11" i="1"/>
  <c r="E66" i="5"/>
  <c r="D69" i="5"/>
  <c r="C72" i="5"/>
  <c r="E74" i="5"/>
  <c r="D77" i="5"/>
  <c r="C80" i="5"/>
  <c r="AX11" i="1"/>
  <c r="BP11" i="1" s="1"/>
  <c r="AX15" i="1"/>
  <c r="BP15" i="1" s="1"/>
  <c r="AX19" i="1"/>
  <c r="BP19" i="1" s="1"/>
  <c r="C67" i="5"/>
  <c r="E69" i="5"/>
  <c r="D72" i="5"/>
  <c r="C75" i="5"/>
  <c r="E77" i="5"/>
  <c r="D80" i="5"/>
  <c r="D67" i="5"/>
  <c r="C70" i="5"/>
  <c r="E72" i="5"/>
  <c r="D75" i="5"/>
  <c r="C78" i="5"/>
  <c r="E80" i="5"/>
  <c r="AX12" i="1"/>
  <c r="BP12" i="1" s="1"/>
  <c r="AX16" i="1"/>
  <c r="BP16" i="1" s="1"/>
  <c r="C65" i="5"/>
  <c r="E67" i="5"/>
  <c r="D70" i="5"/>
  <c r="C73" i="5"/>
  <c r="E75" i="5"/>
  <c r="D78" i="5"/>
  <c r="E65" i="5"/>
  <c r="D68" i="5"/>
  <c r="C71" i="5"/>
  <c r="E73" i="5"/>
  <c r="D76" i="5"/>
  <c r="C79" i="5"/>
  <c r="BC11" i="1"/>
  <c r="E2" i="5"/>
  <c r="C66" i="5"/>
  <c r="E68" i="5"/>
  <c r="D71" i="5"/>
  <c r="C74" i="5"/>
  <c r="E76" i="5"/>
  <c r="D79" i="5"/>
  <c r="BP75" i="1"/>
  <c r="BP239" i="1"/>
  <c r="BP268" i="1"/>
  <c r="BP135" i="1"/>
  <c r="BP169" i="1"/>
  <c r="BP171" i="1"/>
  <c r="BP175" i="1"/>
  <c r="BP218" i="1"/>
  <c r="BP221" i="1"/>
  <c r="BP230" i="1"/>
  <c r="BP317" i="1"/>
  <c r="BQ325" i="1"/>
  <c r="BP366" i="1"/>
  <c r="BP372" i="1"/>
  <c r="BP376" i="1"/>
  <c r="BP398" i="1"/>
  <c r="BP406" i="1"/>
  <c r="BR406" i="1" s="1"/>
  <c r="BP452" i="1"/>
  <c r="BP474" i="1"/>
  <c r="BP490" i="1"/>
  <c r="BQ25" i="1"/>
  <c r="BP58" i="1"/>
  <c r="BP60" i="1"/>
  <c r="BP62" i="1"/>
  <c r="BP87" i="1"/>
  <c r="BP137" i="1"/>
  <c r="BP141" i="1"/>
  <c r="BQ143" i="1"/>
  <c r="BQ173" i="1"/>
  <c r="BQ200" i="1"/>
  <c r="BQ226" i="1"/>
  <c r="BP228" i="1"/>
  <c r="BP235" i="1"/>
  <c r="BQ246" i="1"/>
  <c r="BQ248" i="1"/>
  <c r="BQ250" i="1"/>
  <c r="BQ254" i="1"/>
  <c r="BQ256" i="1"/>
  <c r="BQ258" i="1"/>
  <c r="BP266" i="1"/>
  <c r="BR287" i="1"/>
  <c r="BQ315" i="1"/>
  <c r="BQ323" i="1"/>
  <c r="BQ331" i="1"/>
  <c r="BQ374" i="1"/>
  <c r="BQ406" i="1"/>
  <c r="BP472" i="1"/>
  <c r="BQ481" i="1"/>
  <c r="BP488" i="1"/>
  <c r="BQ497" i="1"/>
  <c r="BP71" i="1"/>
  <c r="BQ34" i="1"/>
  <c r="BQ50" i="1"/>
  <c r="BP97" i="1"/>
  <c r="BP121" i="1"/>
  <c r="BQ123" i="1"/>
  <c r="BP139" i="1"/>
  <c r="BQ184" i="1"/>
  <c r="BP244" i="1"/>
  <c r="BP278" i="1"/>
  <c r="BP293" i="1"/>
  <c r="BQ351" i="1"/>
  <c r="BQ353" i="1"/>
  <c r="BP388" i="1"/>
  <c r="BP390" i="1"/>
  <c r="BP395" i="1"/>
  <c r="BP396" i="1"/>
  <c r="BQ403" i="1"/>
  <c r="BP457" i="1"/>
  <c r="BP465" i="1"/>
  <c r="BP486" i="1"/>
  <c r="BP307" i="1"/>
  <c r="BP89" i="1"/>
  <c r="BP119" i="1"/>
  <c r="BR119" i="1" s="1"/>
  <c r="BP181" i="1"/>
  <c r="BQ187" i="1"/>
  <c r="BQ216" i="1"/>
  <c r="BQ283" i="1"/>
  <c r="BP346" i="1"/>
  <c r="BQ215" i="1"/>
  <c r="BP289" i="1"/>
  <c r="BP238" i="1"/>
  <c r="BP370" i="1"/>
  <c r="BP386" i="1"/>
  <c r="BP422" i="1"/>
  <c r="BP445" i="1"/>
  <c r="BP73" i="1"/>
  <c r="BP113" i="1"/>
  <c r="BR25" i="1"/>
  <c r="BQ91" i="1"/>
  <c r="BQ26" i="1"/>
  <c r="BQ42" i="1"/>
  <c r="BP348" i="1"/>
  <c r="BP402" i="1"/>
  <c r="BP353" i="1"/>
  <c r="AX23" i="1"/>
  <c r="BP23" i="1" s="1"/>
  <c r="BR23" i="1" s="1"/>
  <c r="AX27" i="1"/>
  <c r="BP27" i="1" s="1"/>
  <c r="BR27" i="1" s="1"/>
  <c r="BO27" i="1"/>
  <c r="AV27" i="1" s="1"/>
  <c r="BO40" i="1"/>
  <c r="BQ40" i="1" s="1"/>
  <c r="AX43" i="1"/>
  <c r="BP43" i="1" s="1"/>
  <c r="BO43" i="1"/>
  <c r="AV43" i="1" s="1"/>
  <c r="BO56" i="1"/>
  <c r="BQ56" i="1" s="1"/>
  <c r="BP91" i="1"/>
  <c r="BR91" i="1" s="1"/>
  <c r="BP107" i="1"/>
  <c r="BP123" i="1"/>
  <c r="BO180" i="1"/>
  <c r="BO86" i="1"/>
  <c r="AV86" i="1" s="1"/>
  <c r="BM86" i="1"/>
  <c r="BP86" i="1" s="1"/>
  <c r="BR86" i="1" s="1"/>
  <c r="AX49" i="1"/>
  <c r="BP49" i="1" s="1"/>
  <c r="BR49" i="1" s="1"/>
  <c r="BO49" i="1"/>
  <c r="AV49" i="1" s="1"/>
  <c r="AX33" i="1"/>
  <c r="BP33" i="1" s="1"/>
  <c r="BR33" i="1" s="1"/>
  <c r="BO33" i="1"/>
  <c r="AV33" i="1" s="1"/>
  <c r="BO36" i="1"/>
  <c r="BQ36" i="1" s="1"/>
  <c r="AX39" i="1"/>
  <c r="BP39" i="1" s="1"/>
  <c r="BO39" i="1"/>
  <c r="AV39" i="1" s="1"/>
  <c r="BR43" i="1"/>
  <c r="BO52" i="1"/>
  <c r="BQ52" i="1" s="1"/>
  <c r="AX55" i="1"/>
  <c r="BP55" i="1" s="1"/>
  <c r="BO55" i="1"/>
  <c r="AV55" i="1" s="1"/>
  <c r="BM85" i="1"/>
  <c r="BO85" i="1"/>
  <c r="AV85" i="1" s="1"/>
  <c r="BM101" i="1"/>
  <c r="BO101" i="1"/>
  <c r="AV101" i="1" s="1"/>
  <c r="BM117" i="1"/>
  <c r="BO117" i="1"/>
  <c r="AV117" i="1" s="1"/>
  <c r="BM133" i="1"/>
  <c r="BO133" i="1"/>
  <c r="AV133" i="1" s="1"/>
  <c r="BP173" i="1"/>
  <c r="BQ192" i="1"/>
  <c r="BO102" i="1"/>
  <c r="AV102" i="1" s="1"/>
  <c r="BM102" i="1"/>
  <c r="BP102" i="1" s="1"/>
  <c r="BR102" i="1" s="1"/>
  <c r="BO134" i="1"/>
  <c r="AV134" i="1" s="1"/>
  <c r="BM134" i="1"/>
  <c r="BP134" i="1" s="1"/>
  <c r="BR134" i="1" s="1"/>
  <c r="BQ23" i="1"/>
  <c r="AV54" i="1"/>
  <c r="BO138" i="1"/>
  <c r="AV138" i="1" s="1"/>
  <c r="BM138" i="1"/>
  <c r="BP138" i="1" s="1"/>
  <c r="BR138" i="1" s="1"/>
  <c r="BM167" i="1"/>
  <c r="BO167" i="1"/>
  <c r="AV167" i="1" s="1"/>
  <c r="BP192" i="1"/>
  <c r="AX29" i="1"/>
  <c r="BP29" i="1" s="1"/>
  <c r="BO29" i="1"/>
  <c r="AV29" i="1" s="1"/>
  <c r="AX45" i="1"/>
  <c r="BP45" i="1" s="1"/>
  <c r="BR45" i="1" s="1"/>
  <c r="BO45" i="1"/>
  <c r="AV45" i="1" s="1"/>
  <c r="BO32" i="1"/>
  <c r="AV32" i="1" s="1"/>
  <c r="BQ33" i="1"/>
  <c r="AX35" i="1"/>
  <c r="BP35" i="1" s="1"/>
  <c r="BO35" i="1"/>
  <c r="AV35" i="1" s="1"/>
  <c r="BQ38" i="1"/>
  <c r="BO48" i="1"/>
  <c r="AV48" i="1" s="1"/>
  <c r="AX51" i="1"/>
  <c r="BP51" i="1" s="1"/>
  <c r="BO51" i="1"/>
  <c r="AV51" i="1" s="1"/>
  <c r="BQ54" i="1"/>
  <c r="BR55" i="1"/>
  <c r="BP143" i="1"/>
  <c r="AX37" i="1"/>
  <c r="BP37" i="1" s="1"/>
  <c r="BR37" i="1" s="1"/>
  <c r="BO37" i="1"/>
  <c r="AV37" i="1" s="1"/>
  <c r="AX53" i="1"/>
  <c r="BP53" i="1" s="1"/>
  <c r="BR53" i="1" s="1"/>
  <c r="BO53" i="1"/>
  <c r="AV53" i="1" s="1"/>
  <c r="BO118" i="1"/>
  <c r="AV118" i="1" s="1"/>
  <c r="BM118" i="1"/>
  <c r="BP118" i="1" s="1"/>
  <c r="BR118" i="1" s="1"/>
  <c r="BD22" i="1"/>
  <c r="BC22" i="1"/>
  <c r="BR29" i="1"/>
  <c r="AV34" i="1"/>
  <c r="BO38" i="1"/>
  <c r="AV38" i="1" s="1"/>
  <c r="BQ39" i="1"/>
  <c r="AX41" i="1"/>
  <c r="BP41" i="1" s="1"/>
  <c r="BR41" i="1" s="1"/>
  <c r="BO41" i="1"/>
  <c r="AV41" i="1" s="1"/>
  <c r="AV50" i="1"/>
  <c r="BO54" i="1"/>
  <c r="BQ55" i="1"/>
  <c r="BO57" i="1"/>
  <c r="AV57" i="1" s="1"/>
  <c r="BP98" i="1"/>
  <c r="BP130" i="1"/>
  <c r="BO136" i="1"/>
  <c r="AV136" i="1" s="1"/>
  <c r="BM136" i="1"/>
  <c r="BP136" i="1" s="1"/>
  <c r="BR136" i="1" s="1"/>
  <c r="BP167" i="1"/>
  <c r="BD180" i="1"/>
  <c r="BC180" i="1"/>
  <c r="BO24" i="1"/>
  <c r="AV24" i="1" s="1"/>
  <c r="BO28" i="1"/>
  <c r="AV28" i="1" s="1"/>
  <c r="BQ29" i="1"/>
  <c r="AX31" i="1"/>
  <c r="BP31" i="1" s="1"/>
  <c r="BR31" i="1" s="1"/>
  <c r="BO31" i="1"/>
  <c r="AV31" i="1" s="1"/>
  <c r="BR35" i="1"/>
  <c r="AV40" i="1"/>
  <c r="BO44" i="1"/>
  <c r="AV44" i="1" s="1"/>
  <c r="BQ45" i="1"/>
  <c r="AX47" i="1"/>
  <c r="BP47" i="1" s="1"/>
  <c r="BR47" i="1" s="1"/>
  <c r="BO47" i="1"/>
  <c r="AV47" i="1" s="1"/>
  <c r="AV56" i="1"/>
  <c r="BP65" i="1"/>
  <c r="BR65" i="1" s="1"/>
  <c r="AX188" i="1"/>
  <c r="BP188" i="1" s="1"/>
  <c r="BO188" i="1"/>
  <c r="BQ58" i="1"/>
  <c r="BQ60" i="1"/>
  <c r="BQ89" i="1"/>
  <c r="BQ121" i="1"/>
  <c r="BR123" i="1"/>
  <c r="BR173" i="1"/>
  <c r="BO193" i="1"/>
  <c r="BQ236" i="1"/>
  <c r="BM242" i="1"/>
  <c r="BO242" i="1"/>
  <c r="AV242" i="1" s="1"/>
  <c r="BP247" i="1"/>
  <c r="BC24" i="1"/>
  <c r="BC26" i="1"/>
  <c r="BC28" i="1"/>
  <c r="BC30" i="1"/>
  <c r="BC32" i="1"/>
  <c r="BC34" i="1"/>
  <c r="BC36" i="1"/>
  <c r="BC38" i="1"/>
  <c r="BC40" i="1"/>
  <c r="BC42" i="1"/>
  <c r="BC44" i="1"/>
  <c r="BC46" i="1"/>
  <c r="BC48" i="1"/>
  <c r="BC50" i="1"/>
  <c r="BC52" i="1"/>
  <c r="BC54" i="1"/>
  <c r="BC56" i="1"/>
  <c r="BR57" i="1"/>
  <c r="BR58" i="1"/>
  <c r="BR59" i="1"/>
  <c r="BR60" i="1"/>
  <c r="BR61" i="1"/>
  <c r="BR62" i="1"/>
  <c r="BR63" i="1"/>
  <c r="BO82" i="1"/>
  <c r="AV82" i="1" s="1"/>
  <c r="BM82" i="1"/>
  <c r="BP82" i="1" s="1"/>
  <c r="BR82" i="1" s="1"/>
  <c r="BQ87" i="1"/>
  <c r="BR89" i="1"/>
  <c r="BO98" i="1"/>
  <c r="AV98" i="1" s="1"/>
  <c r="BM98" i="1"/>
  <c r="BQ103" i="1"/>
  <c r="BR105" i="1"/>
  <c r="BO114" i="1"/>
  <c r="AV114" i="1" s="1"/>
  <c r="BM114" i="1"/>
  <c r="BP114" i="1" s="1"/>
  <c r="BR114" i="1" s="1"/>
  <c r="BQ119" i="1"/>
  <c r="BR121" i="1"/>
  <c r="BO130" i="1"/>
  <c r="AV130" i="1" s="1"/>
  <c r="BM130" i="1"/>
  <c r="BQ135" i="1"/>
  <c r="BQ137" i="1"/>
  <c r="BQ139" i="1"/>
  <c r="BR141" i="1"/>
  <c r="BO164" i="1"/>
  <c r="AV164" i="1" s="1"/>
  <c r="BM164" i="1"/>
  <c r="BP164" i="1" s="1"/>
  <c r="BR164" i="1" s="1"/>
  <c r="BO168" i="1"/>
  <c r="AV168" i="1" s="1"/>
  <c r="BQ169" i="1"/>
  <c r="BQ170" i="1"/>
  <c r="BR171" i="1"/>
  <c r="BQ181" i="1"/>
  <c r="BQ188" i="1"/>
  <c r="BQ193" i="1"/>
  <c r="BQ197" i="1"/>
  <c r="BP251" i="1"/>
  <c r="BQ61" i="1"/>
  <c r="BQ63" i="1"/>
  <c r="BO116" i="1"/>
  <c r="AV116" i="1" s="1"/>
  <c r="BM116" i="1"/>
  <c r="BP116" i="1" s="1"/>
  <c r="BR116" i="1" s="1"/>
  <c r="BR143" i="1"/>
  <c r="BO166" i="1"/>
  <c r="AV166" i="1" s="1"/>
  <c r="BM166" i="1"/>
  <c r="BP166" i="1" s="1"/>
  <c r="BR166" i="1" s="1"/>
  <c r="BQ171" i="1"/>
  <c r="BD191" i="1"/>
  <c r="BR191" i="1" s="1"/>
  <c r="BC191" i="1"/>
  <c r="BP200" i="1"/>
  <c r="BR200" i="1" s="1"/>
  <c r="AX212" i="1"/>
  <c r="BP212" i="1" s="1"/>
  <c r="BO212" i="1"/>
  <c r="BQ252" i="1"/>
  <c r="BP252" i="1"/>
  <c r="BO70" i="1"/>
  <c r="AV70" i="1" s="1"/>
  <c r="BM70" i="1"/>
  <c r="BP70" i="1" s="1"/>
  <c r="BR70" i="1" s="1"/>
  <c r="BO72" i="1"/>
  <c r="AV72" i="1" s="1"/>
  <c r="BM72" i="1"/>
  <c r="BP72" i="1" s="1"/>
  <c r="BR72" i="1" s="1"/>
  <c r="BO74" i="1"/>
  <c r="AV74" i="1" s="1"/>
  <c r="BM74" i="1"/>
  <c r="BP74" i="1" s="1"/>
  <c r="BR74" i="1" s="1"/>
  <c r="BO76" i="1"/>
  <c r="AV76" i="1" s="1"/>
  <c r="BM76" i="1"/>
  <c r="BP76" i="1" s="1"/>
  <c r="BR76" i="1" s="1"/>
  <c r="BO80" i="1"/>
  <c r="AV80" i="1" s="1"/>
  <c r="BM80" i="1"/>
  <c r="BP80" i="1" s="1"/>
  <c r="BR80" i="1" s="1"/>
  <c r="BO83" i="1"/>
  <c r="AV83" i="1" s="1"/>
  <c r="BQ85" i="1"/>
  <c r="BP85" i="1"/>
  <c r="BR85" i="1" s="1"/>
  <c r="BQ86" i="1"/>
  <c r="BR87" i="1"/>
  <c r="BO96" i="1"/>
  <c r="AV96" i="1" s="1"/>
  <c r="BM96" i="1"/>
  <c r="BP96" i="1" s="1"/>
  <c r="BR96" i="1" s="1"/>
  <c r="BO99" i="1"/>
  <c r="AV99" i="1" s="1"/>
  <c r="BQ101" i="1"/>
  <c r="BP101" i="1"/>
  <c r="BR101" i="1" s="1"/>
  <c r="BQ102" i="1"/>
  <c r="BR103" i="1"/>
  <c r="BO112" i="1"/>
  <c r="AV112" i="1" s="1"/>
  <c r="BM112" i="1"/>
  <c r="BP112" i="1" s="1"/>
  <c r="BR112" i="1" s="1"/>
  <c r="BO115" i="1"/>
  <c r="AV115" i="1" s="1"/>
  <c r="BQ117" i="1"/>
  <c r="BP117" i="1"/>
  <c r="BR117" i="1" s="1"/>
  <c r="BQ118" i="1"/>
  <c r="BO128" i="1"/>
  <c r="AV128" i="1" s="1"/>
  <c r="BM128" i="1"/>
  <c r="BP128" i="1" s="1"/>
  <c r="BR128" i="1" s="1"/>
  <c r="BO131" i="1"/>
  <c r="AV131" i="1" s="1"/>
  <c r="BQ133" i="1"/>
  <c r="BP133" i="1"/>
  <c r="BR133" i="1" s="1"/>
  <c r="BQ134" i="1"/>
  <c r="BR135" i="1"/>
  <c r="BQ136" i="1"/>
  <c r="BR137" i="1"/>
  <c r="BQ138" i="1"/>
  <c r="BR139" i="1"/>
  <c r="BO162" i="1"/>
  <c r="AV162" i="1" s="1"/>
  <c r="BM162" i="1"/>
  <c r="BP162" i="1" s="1"/>
  <c r="BR162" i="1" s="1"/>
  <c r="BO165" i="1"/>
  <c r="AV165" i="1" s="1"/>
  <c r="BQ167" i="1"/>
  <c r="BQ168" i="1"/>
  <c r="BR169" i="1"/>
  <c r="BQ204" i="1"/>
  <c r="BQ208" i="1"/>
  <c r="BP214" i="1"/>
  <c r="AX227" i="1"/>
  <c r="BP227" i="1" s="1"/>
  <c r="BR227" i="1" s="1"/>
  <c r="BO227" i="1"/>
  <c r="AV227" i="1" s="1"/>
  <c r="BQ228" i="1"/>
  <c r="BM234" i="1"/>
  <c r="BO234" i="1"/>
  <c r="AV234" i="1" s="1"/>
  <c r="BP242" i="1"/>
  <c r="BR242" i="1" s="1"/>
  <c r="BQ301" i="1"/>
  <c r="BP301" i="1"/>
  <c r="BR301" i="1" s="1"/>
  <c r="BQ59" i="1"/>
  <c r="BQ62" i="1"/>
  <c r="BO100" i="1"/>
  <c r="AV100" i="1" s="1"/>
  <c r="BM100" i="1"/>
  <c r="BP100" i="1" s="1"/>
  <c r="BR100" i="1" s="1"/>
  <c r="BQ105" i="1"/>
  <c r="BD183" i="1"/>
  <c r="BR183" i="1" s="1"/>
  <c r="BC183" i="1"/>
  <c r="BO78" i="1"/>
  <c r="AV78" i="1" s="1"/>
  <c r="BM78" i="1"/>
  <c r="BQ83" i="1"/>
  <c r="BP83" i="1"/>
  <c r="BO94" i="1"/>
  <c r="AV94" i="1" s="1"/>
  <c r="BM94" i="1"/>
  <c r="BP94" i="1" s="1"/>
  <c r="BQ99" i="1"/>
  <c r="BP99" i="1"/>
  <c r="BR99" i="1" s="1"/>
  <c r="BO110" i="1"/>
  <c r="AV110" i="1" s="1"/>
  <c r="BM110" i="1"/>
  <c r="BQ115" i="1"/>
  <c r="BP115" i="1"/>
  <c r="BQ116" i="1"/>
  <c r="BO126" i="1"/>
  <c r="AV126" i="1" s="1"/>
  <c r="BM126" i="1"/>
  <c r="BP126" i="1" s="1"/>
  <c r="BP131" i="1"/>
  <c r="BO146" i="1"/>
  <c r="AV146" i="1" s="1"/>
  <c r="BM146" i="1"/>
  <c r="BP146" i="1" s="1"/>
  <c r="BO148" i="1"/>
  <c r="AV148" i="1" s="1"/>
  <c r="BM148" i="1"/>
  <c r="BO150" i="1"/>
  <c r="AV150" i="1" s="1"/>
  <c r="BM150" i="1"/>
  <c r="BP150" i="1" s="1"/>
  <c r="BO152" i="1"/>
  <c r="AV152" i="1" s="1"/>
  <c r="BM152" i="1"/>
  <c r="BP152" i="1" s="1"/>
  <c r="BO154" i="1"/>
  <c r="AV154" i="1" s="1"/>
  <c r="BM154" i="1"/>
  <c r="BP154" i="1" s="1"/>
  <c r="BO156" i="1"/>
  <c r="AV156" i="1" s="1"/>
  <c r="BM156" i="1"/>
  <c r="BP156" i="1" s="1"/>
  <c r="BO158" i="1"/>
  <c r="AV158" i="1" s="1"/>
  <c r="BM158" i="1"/>
  <c r="BP158" i="1" s="1"/>
  <c r="BO160" i="1"/>
  <c r="AV160" i="1" s="1"/>
  <c r="BM160" i="1"/>
  <c r="BP160" i="1" s="1"/>
  <c r="BQ165" i="1"/>
  <c r="BP165" i="1"/>
  <c r="BQ166" i="1"/>
  <c r="BR167" i="1"/>
  <c r="BP180" i="1"/>
  <c r="BR181" i="1"/>
  <c r="BO183" i="1"/>
  <c r="AV183" i="1" s="1"/>
  <c r="BO186" i="1"/>
  <c r="BQ186" i="1" s="1"/>
  <c r="AX186" i="1"/>
  <c r="BP186" i="1" s="1"/>
  <c r="BR186" i="1" s="1"/>
  <c r="BR192" i="1"/>
  <c r="BR193" i="1"/>
  <c r="BM241" i="1"/>
  <c r="BO241" i="1"/>
  <c r="AV241" i="1" s="1"/>
  <c r="BP255" i="1"/>
  <c r="BR255" i="1" s="1"/>
  <c r="BQ57" i="1"/>
  <c r="BQ141" i="1"/>
  <c r="BO68" i="1"/>
  <c r="AV68" i="1" s="1"/>
  <c r="BM68" i="1"/>
  <c r="AX22" i="1"/>
  <c r="BP22" i="1" s="1"/>
  <c r="AX24" i="1"/>
  <c r="BP24" i="1" s="1"/>
  <c r="BR24" i="1" s="1"/>
  <c r="AX26" i="1"/>
  <c r="BP26" i="1" s="1"/>
  <c r="BR26" i="1" s="1"/>
  <c r="AX28" i="1"/>
  <c r="BP28" i="1" s="1"/>
  <c r="BR28" i="1" s="1"/>
  <c r="AX30" i="1"/>
  <c r="BP30" i="1" s="1"/>
  <c r="BR30" i="1" s="1"/>
  <c r="AX32" i="1"/>
  <c r="BP32" i="1" s="1"/>
  <c r="BR32" i="1" s="1"/>
  <c r="AX34" i="1"/>
  <c r="BP34" i="1" s="1"/>
  <c r="BR34" i="1" s="1"/>
  <c r="AX36" i="1"/>
  <c r="BP36" i="1" s="1"/>
  <c r="BR36" i="1" s="1"/>
  <c r="AX38" i="1"/>
  <c r="BP38" i="1" s="1"/>
  <c r="BR38" i="1" s="1"/>
  <c r="AX40" i="1"/>
  <c r="BP40" i="1" s="1"/>
  <c r="BR40" i="1" s="1"/>
  <c r="AX42" i="1"/>
  <c r="BP42" i="1" s="1"/>
  <c r="BR42" i="1" s="1"/>
  <c r="AX44" i="1"/>
  <c r="BP44" i="1" s="1"/>
  <c r="BR44" i="1" s="1"/>
  <c r="AX46" i="1"/>
  <c r="BP46" i="1" s="1"/>
  <c r="BR46" i="1" s="1"/>
  <c r="AX48" i="1"/>
  <c r="BP48" i="1" s="1"/>
  <c r="BR48" i="1" s="1"/>
  <c r="AX50" i="1"/>
  <c r="BP50" i="1" s="1"/>
  <c r="BR50" i="1" s="1"/>
  <c r="AX52" i="1"/>
  <c r="BP52" i="1" s="1"/>
  <c r="BR52" i="1" s="1"/>
  <c r="AX54" i="1"/>
  <c r="BP54" i="1" s="1"/>
  <c r="BR54" i="1" s="1"/>
  <c r="AX56" i="1"/>
  <c r="BP56" i="1" s="1"/>
  <c r="BR56" i="1" s="1"/>
  <c r="BO66" i="1"/>
  <c r="AV66" i="1" s="1"/>
  <c r="BM66" i="1"/>
  <c r="BP66" i="1" s="1"/>
  <c r="BR66" i="1" s="1"/>
  <c r="BO69" i="1"/>
  <c r="AV69" i="1" s="1"/>
  <c r="BQ71" i="1"/>
  <c r="BQ73" i="1"/>
  <c r="BQ75" i="1"/>
  <c r="BO77" i="1"/>
  <c r="AV77" i="1" s="1"/>
  <c r="BO79" i="1"/>
  <c r="AV79" i="1" s="1"/>
  <c r="BQ81" i="1"/>
  <c r="BQ82" i="1"/>
  <c r="BR83" i="1"/>
  <c r="BO92" i="1"/>
  <c r="AV92" i="1" s="1"/>
  <c r="BM92" i="1"/>
  <c r="BP92" i="1" s="1"/>
  <c r="BR92" i="1" s="1"/>
  <c r="BO95" i="1"/>
  <c r="AV95" i="1" s="1"/>
  <c r="BQ97" i="1"/>
  <c r="BQ98" i="1"/>
  <c r="BO108" i="1"/>
  <c r="AV108" i="1" s="1"/>
  <c r="BM108" i="1"/>
  <c r="BP108" i="1" s="1"/>
  <c r="BO111" i="1"/>
  <c r="AV111" i="1" s="1"/>
  <c r="BQ113" i="1"/>
  <c r="BQ114" i="1"/>
  <c r="BR115" i="1"/>
  <c r="BO124" i="1"/>
  <c r="AV124" i="1" s="1"/>
  <c r="BM124" i="1"/>
  <c r="BO127" i="1"/>
  <c r="AV127" i="1" s="1"/>
  <c r="BQ129" i="1"/>
  <c r="BQ130" i="1"/>
  <c r="BR131" i="1"/>
  <c r="BO144" i="1"/>
  <c r="AV144" i="1" s="1"/>
  <c r="BM144" i="1"/>
  <c r="BP144" i="1" s="1"/>
  <c r="BR144" i="1" s="1"/>
  <c r="BO161" i="1"/>
  <c r="AV161" i="1" s="1"/>
  <c r="BQ163" i="1"/>
  <c r="BQ164" i="1"/>
  <c r="BR165" i="1"/>
  <c r="BO177" i="1"/>
  <c r="AV177" i="1" s="1"/>
  <c r="BO178" i="1"/>
  <c r="AV178" i="1" s="1"/>
  <c r="BQ180" i="1"/>
  <c r="AX183" i="1"/>
  <c r="BP183" i="1" s="1"/>
  <c r="AV185" i="1"/>
  <c r="AV190" i="1"/>
  <c r="AX191" i="1"/>
  <c r="BP191" i="1" s="1"/>
  <c r="BO191" i="1"/>
  <c r="AV191" i="1" s="1"/>
  <c r="BD197" i="1"/>
  <c r="BP197" i="1" s="1"/>
  <c r="BC197" i="1"/>
  <c r="BO198" i="1"/>
  <c r="AX198" i="1"/>
  <c r="BP198" i="1" s="1"/>
  <c r="BP234" i="1"/>
  <c r="BR234" i="1" s="1"/>
  <c r="BM237" i="1"/>
  <c r="BP237" i="1" s="1"/>
  <c r="BR237" i="1" s="1"/>
  <c r="BO237" i="1"/>
  <c r="AV237" i="1" s="1"/>
  <c r="BO269" i="1"/>
  <c r="AV269" i="1" s="1"/>
  <c r="BM269" i="1"/>
  <c r="BP270" i="1"/>
  <c r="BR270" i="1" s="1"/>
  <c r="BO84" i="1"/>
  <c r="AV84" i="1" s="1"/>
  <c r="BM84" i="1"/>
  <c r="BR107" i="1"/>
  <c r="BO64" i="1"/>
  <c r="AV64" i="1" s="1"/>
  <c r="BM64" i="1"/>
  <c r="BP64" i="1" s="1"/>
  <c r="BO67" i="1"/>
  <c r="AV67" i="1" s="1"/>
  <c r="BQ69" i="1"/>
  <c r="BP69" i="1"/>
  <c r="BR69" i="1" s="1"/>
  <c r="BQ70" i="1"/>
  <c r="BR71" i="1"/>
  <c r="BQ72" i="1"/>
  <c r="BR73" i="1"/>
  <c r="BQ74" i="1"/>
  <c r="BR75" i="1"/>
  <c r="BQ76" i="1"/>
  <c r="BQ77" i="1"/>
  <c r="BP77" i="1"/>
  <c r="BQ79" i="1"/>
  <c r="BP79" i="1"/>
  <c r="BR79" i="1" s="1"/>
  <c r="BQ80" i="1"/>
  <c r="BR81" i="1"/>
  <c r="BO90" i="1"/>
  <c r="AV90" i="1" s="1"/>
  <c r="BM90" i="1"/>
  <c r="BP90" i="1" s="1"/>
  <c r="BO93" i="1"/>
  <c r="AV93" i="1" s="1"/>
  <c r="BQ95" i="1"/>
  <c r="BP95" i="1"/>
  <c r="BQ96" i="1"/>
  <c r="BR97" i="1"/>
  <c r="BR98" i="1"/>
  <c r="BO106" i="1"/>
  <c r="AV106" i="1" s="1"/>
  <c r="BM106" i="1"/>
  <c r="BP106" i="1" s="1"/>
  <c r="BO109" i="1"/>
  <c r="AV109" i="1" s="1"/>
  <c r="BQ111" i="1"/>
  <c r="BP111" i="1"/>
  <c r="BQ112" i="1"/>
  <c r="BR113" i="1"/>
  <c r="BO122" i="1"/>
  <c r="AV122" i="1" s="1"/>
  <c r="BM122" i="1"/>
  <c r="BO125" i="1"/>
  <c r="AV125" i="1" s="1"/>
  <c r="BQ127" i="1"/>
  <c r="BP127" i="1"/>
  <c r="BR127" i="1" s="1"/>
  <c r="BQ128" i="1"/>
  <c r="BR129" i="1"/>
  <c r="BR130" i="1"/>
  <c r="BO142" i="1"/>
  <c r="AV142" i="1" s="1"/>
  <c r="BM142" i="1"/>
  <c r="BO145" i="1"/>
  <c r="AV145" i="1" s="1"/>
  <c r="BO147" i="1"/>
  <c r="AV147" i="1" s="1"/>
  <c r="BO149" i="1"/>
  <c r="AV149" i="1" s="1"/>
  <c r="BO151" i="1"/>
  <c r="AV151" i="1" s="1"/>
  <c r="BO153" i="1"/>
  <c r="AV153" i="1" s="1"/>
  <c r="BO155" i="1"/>
  <c r="AV155" i="1" s="1"/>
  <c r="BO157" i="1"/>
  <c r="AV157" i="1" s="1"/>
  <c r="BO159" i="1"/>
  <c r="AV159" i="1" s="1"/>
  <c r="BQ161" i="1"/>
  <c r="BP161" i="1"/>
  <c r="BR161" i="1" s="1"/>
  <c r="BQ162" i="1"/>
  <c r="BR163" i="1"/>
  <c r="BO175" i="1"/>
  <c r="AV175" i="1" s="1"/>
  <c r="BO176" i="1"/>
  <c r="AV176" i="1" s="1"/>
  <c r="BQ177" i="1"/>
  <c r="BP177" i="1"/>
  <c r="BQ178" i="1"/>
  <c r="BR180" i="1"/>
  <c r="BO182" i="1"/>
  <c r="BQ182" i="1" s="1"/>
  <c r="AX182" i="1"/>
  <c r="BP182" i="1" s="1"/>
  <c r="BR182" i="1" s="1"/>
  <c r="BQ183" i="1"/>
  <c r="BQ202" i="1"/>
  <c r="BP202" i="1"/>
  <c r="BR202" i="1" s="1"/>
  <c r="BM233" i="1"/>
  <c r="BP233" i="1" s="1"/>
  <c r="BR233" i="1" s="1"/>
  <c r="BO233" i="1"/>
  <c r="AV233" i="1" s="1"/>
  <c r="BP241" i="1"/>
  <c r="BO132" i="1"/>
  <c r="AV132" i="1" s="1"/>
  <c r="BM132" i="1"/>
  <c r="BQ172" i="1"/>
  <c r="BP67" i="1"/>
  <c r="BR67" i="1" s="1"/>
  <c r="BQ68" i="1"/>
  <c r="BR77" i="1"/>
  <c r="BQ78" i="1"/>
  <c r="BO88" i="1"/>
  <c r="AV88" i="1" s="1"/>
  <c r="BM88" i="1"/>
  <c r="BQ93" i="1"/>
  <c r="BP93" i="1"/>
  <c r="BR93" i="1" s="1"/>
  <c r="BQ94" i="1"/>
  <c r="BR95" i="1"/>
  <c r="BO104" i="1"/>
  <c r="AV104" i="1" s="1"/>
  <c r="BM104" i="1"/>
  <c r="BQ109" i="1"/>
  <c r="BP109" i="1"/>
  <c r="BR109" i="1" s="1"/>
  <c r="BQ110" i="1"/>
  <c r="BR111" i="1"/>
  <c r="BO120" i="1"/>
  <c r="AV120" i="1" s="1"/>
  <c r="BM120" i="1"/>
  <c r="BQ125" i="1"/>
  <c r="BP125" i="1"/>
  <c r="BR125" i="1" s="1"/>
  <c r="BQ126" i="1"/>
  <c r="BO140" i="1"/>
  <c r="AV140" i="1" s="1"/>
  <c r="BM140" i="1"/>
  <c r="BP140" i="1" s="1"/>
  <c r="BQ145" i="1"/>
  <c r="BP145" i="1"/>
  <c r="BR145" i="1" s="1"/>
  <c r="BQ146" i="1"/>
  <c r="BQ147" i="1"/>
  <c r="BP147" i="1"/>
  <c r="BR147" i="1" s="1"/>
  <c r="BQ148" i="1"/>
  <c r="BQ149" i="1"/>
  <c r="BP149" i="1"/>
  <c r="BR149" i="1" s="1"/>
  <c r="BQ150" i="1"/>
  <c r="BQ151" i="1"/>
  <c r="BP151" i="1"/>
  <c r="BR151" i="1" s="1"/>
  <c r="BQ152" i="1"/>
  <c r="BQ153" i="1"/>
  <c r="BP153" i="1"/>
  <c r="BR153" i="1" s="1"/>
  <c r="BQ154" i="1"/>
  <c r="BP155" i="1"/>
  <c r="BR155" i="1" s="1"/>
  <c r="BQ156" i="1"/>
  <c r="BQ157" i="1"/>
  <c r="BP157" i="1"/>
  <c r="BR157" i="1" s="1"/>
  <c r="BQ158" i="1"/>
  <c r="BQ159" i="1"/>
  <c r="BP159" i="1"/>
  <c r="BR159" i="1" s="1"/>
  <c r="BQ160" i="1"/>
  <c r="BQ175" i="1"/>
  <c r="BQ176" i="1"/>
  <c r="BR177" i="1"/>
  <c r="AV181" i="1"/>
  <c r="AV184" i="1"/>
  <c r="AV193" i="1"/>
  <c r="BO194" i="1"/>
  <c r="BQ194" i="1" s="1"/>
  <c r="AX194" i="1"/>
  <c r="BP194" i="1" s="1"/>
  <c r="BR194" i="1" s="1"/>
  <c r="AV197" i="1"/>
  <c r="BR198" i="1"/>
  <c r="BQ206" i="1"/>
  <c r="BQ207" i="1"/>
  <c r="BQ210" i="1"/>
  <c r="BP216" i="1"/>
  <c r="BR216" i="1" s="1"/>
  <c r="BM229" i="1"/>
  <c r="BP229" i="1" s="1"/>
  <c r="BO229" i="1"/>
  <c r="AV229" i="1" s="1"/>
  <c r="AV180" i="1"/>
  <c r="AV188" i="1"/>
  <c r="BQ196" i="1"/>
  <c r="BP199" i="1"/>
  <c r="BR199" i="1" s="1"/>
  <c r="BO199" i="1"/>
  <c r="AV199" i="1" s="1"/>
  <c r="BQ212" i="1"/>
  <c r="BO217" i="1"/>
  <c r="AV217" i="1" s="1"/>
  <c r="BO230" i="1"/>
  <c r="AV230" i="1" s="1"/>
  <c r="BQ231" i="1"/>
  <c r="BO238" i="1"/>
  <c r="AV238" i="1" s="1"/>
  <c r="BQ239" i="1"/>
  <c r="BP246" i="1"/>
  <c r="BR246" i="1" s="1"/>
  <c r="BP254" i="1"/>
  <c r="BP179" i="1"/>
  <c r="BR179" i="1" s="1"/>
  <c r="BP187" i="1"/>
  <c r="BR187" i="1" s="1"/>
  <c r="BR196" i="1"/>
  <c r="BQ198" i="1"/>
  <c r="BP201" i="1"/>
  <c r="BR201" i="1" s="1"/>
  <c r="BP203" i="1"/>
  <c r="BR203" i="1" s="1"/>
  <c r="AX204" i="1"/>
  <c r="BP204" i="1" s="1"/>
  <c r="BR204" i="1" s="1"/>
  <c r="BO205" i="1"/>
  <c r="AV205" i="1" s="1"/>
  <c r="AX206" i="1"/>
  <c r="BP206" i="1" s="1"/>
  <c r="BR206" i="1" s="1"/>
  <c r="BO207" i="1"/>
  <c r="AV207" i="1" s="1"/>
  <c r="AX208" i="1"/>
  <c r="BP208" i="1" s="1"/>
  <c r="BR208" i="1" s="1"/>
  <c r="BO209" i="1"/>
  <c r="BQ209" i="1" s="1"/>
  <c r="AX210" i="1"/>
  <c r="BP210" i="1" s="1"/>
  <c r="BR210" i="1" s="1"/>
  <c r="BO211" i="1"/>
  <c r="AV211" i="1" s="1"/>
  <c r="BR212" i="1"/>
  <c r="AV220" i="1"/>
  <c r="BQ222" i="1"/>
  <c r="BQ238" i="1"/>
  <c r="BP245" i="1"/>
  <c r="BR245" i="1" s="1"/>
  <c r="BP253" i="1"/>
  <c r="BR253" i="1" s="1"/>
  <c r="BP189" i="1"/>
  <c r="BR189" i="1" s="1"/>
  <c r="AV196" i="1"/>
  <c r="BQ220" i="1"/>
  <c r="BQ227" i="1"/>
  <c r="BQ235" i="1"/>
  <c r="BQ243" i="1"/>
  <c r="BP250" i="1"/>
  <c r="BP258" i="1"/>
  <c r="BO282" i="1"/>
  <c r="BD282" i="1"/>
  <c r="BC282" i="1"/>
  <c r="AX168" i="1"/>
  <c r="BP168" i="1" s="1"/>
  <c r="BR168" i="1" s="1"/>
  <c r="AX170" i="1"/>
  <c r="BP170" i="1" s="1"/>
  <c r="BR170" i="1" s="1"/>
  <c r="AX172" i="1"/>
  <c r="BP172" i="1" s="1"/>
  <c r="BR172" i="1" s="1"/>
  <c r="AX174" i="1"/>
  <c r="BP174" i="1" s="1"/>
  <c r="BR174" i="1" s="1"/>
  <c r="AX176" i="1"/>
  <c r="BP176" i="1" s="1"/>
  <c r="BR176" i="1" s="1"/>
  <c r="AX178" i="1"/>
  <c r="BP178" i="1" s="1"/>
  <c r="BR178" i="1" s="1"/>
  <c r="AV182" i="1"/>
  <c r="BC182" i="1"/>
  <c r="AX184" i="1"/>
  <c r="BP184" i="1" s="1"/>
  <c r="BR184" i="1" s="1"/>
  <c r="AV186" i="1"/>
  <c r="BR188" i="1"/>
  <c r="BO189" i="1"/>
  <c r="AV189" i="1" s="1"/>
  <c r="BP195" i="1"/>
  <c r="BR195" i="1" s="1"/>
  <c r="AV198" i="1"/>
  <c r="BC199" i="1"/>
  <c r="BO201" i="1"/>
  <c r="AV201" i="1" s="1"/>
  <c r="BO203" i="1"/>
  <c r="AV203" i="1" s="1"/>
  <c r="AV212" i="1"/>
  <c r="BQ214" i="1"/>
  <c r="BO218" i="1"/>
  <c r="AV218" i="1" s="1"/>
  <c r="BO219" i="1"/>
  <c r="AV219" i="1" s="1"/>
  <c r="BR220" i="1"/>
  <c r="BP225" i="1"/>
  <c r="BR226" i="1"/>
  <c r="BQ234" i="1"/>
  <c r="BQ242" i="1"/>
  <c r="BP249" i="1"/>
  <c r="BR249" i="1" s="1"/>
  <c r="BP257" i="1"/>
  <c r="BR257" i="1" s="1"/>
  <c r="BP185" i="1"/>
  <c r="BR185" i="1" s="1"/>
  <c r="AX190" i="1"/>
  <c r="BP190" i="1" s="1"/>
  <c r="BR190" i="1" s="1"/>
  <c r="AV192" i="1"/>
  <c r="BO195" i="1"/>
  <c r="AV195" i="1" s="1"/>
  <c r="AV200" i="1"/>
  <c r="BC201" i="1"/>
  <c r="AV202" i="1"/>
  <c r="AV204" i="1"/>
  <c r="AV206" i="1"/>
  <c r="AV208" i="1"/>
  <c r="AV210" i="1"/>
  <c r="BO213" i="1"/>
  <c r="AV213" i="1" s="1"/>
  <c r="BR214" i="1"/>
  <c r="AX223" i="1"/>
  <c r="BP223" i="1" s="1"/>
  <c r="BR223" i="1" s="1"/>
  <c r="BO223" i="1"/>
  <c r="AV223" i="1" s="1"/>
  <c r="BP224" i="1"/>
  <c r="BO224" i="1"/>
  <c r="AV224" i="1" s="1"/>
  <c r="BO232" i="1"/>
  <c r="AV232" i="1" s="1"/>
  <c r="BQ233" i="1"/>
  <c r="BO240" i="1"/>
  <c r="AV240" i="1" s="1"/>
  <c r="BQ241" i="1"/>
  <c r="BP248" i="1"/>
  <c r="BR248" i="1" s="1"/>
  <c r="BP256" i="1"/>
  <c r="BR256" i="1" s="1"/>
  <c r="BR228" i="1"/>
  <c r="BR229" i="1"/>
  <c r="BR231" i="1"/>
  <c r="BR235" i="1"/>
  <c r="BR236" i="1"/>
  <c r="BR239" i="1"/>
  <c r="BR241" i="1"/>
  <c r="BR243" i="1"/>
  <c r="BR247" i="1"/>
  <c r="BR250" i="1"/>
  <c r="BR251" i="1"/>
  <c r="BR252" i="1"/>
  <c r="BR254" i="1"/>
  <c r="BR258" i="1"/>
  <c r="BO267" i="1"/>
  <c r="AV267" i="1" s="1"/>
  <c r="BM267" i="1"/>
  <c r="BP280" i="1"/>
  <c r="BR280" i="1" s="1"/>
  <c r="AV282" i="1"/>
  <c r="BP295" i="1"/>
  <c r="BD314" i="1"/>
  <c r="BC314" i="1"/>
  <c r="AX205" i="1"/>
  <c r="BP205" i="1" s="1"/>
  <c r="BR205" i="1" s="1"/>
  <c r="AX207" i="1"/>
  <c r="BP207" i="1" s="1"/>
  <c r="BR207" i="1" s="1"/>
  <c r="AX209" i="1"/>
  <c r="BP209" i="1" s="1"/>
  <c r="BR209" i="1" s="1"/>
  <c r="AX211" i="1"/>
  <c r="BP211" i="1" s="1"/>
  <c r="BR211" i="1" s="1"/>
  <c r="AX213" i="1"/>
  <c r="BP213" i="1" s="1"/>
  <c r="BR213" i="1" s="1"/>
  <c r="AX215" i="1"/>
  <c r="BP215" i="1" s="1"/>
  <c r="BR215" i="1" s="1"/>
  <c r="AX217" i="1"/>
  <c r="BP217" i="1" s="1"/>
  <c r="BR217" i="1" s="1"/>
  <c r="AX219" i="1"/>
  <c r="BP219" i="1" s="1"/>
  <c r="BR219" i="1" s="1"/>
  <c r="BO221" i="1"/>
  <c r="AV221" i="1" s="1"/>
  <c r="BM222" i="1"/>
  <c r="BO225" i="1"/>
  <c r="AV225" i="1" s="1"/>
  <c r="BO265" i="1"/>
  <c r="AV265" i="1" s="1"/>
  <c r="BM265" i="1"/>
  <c r="BP265" i="1" s="1"/>
  <c r="BR265" i="1" s="1"/>
  <c r="BP269" i="1"/>
  <c r="BR269" i="1" s="1"/>
  <c r="BO273" i="1"/>
  <c r="AV273" i="1" s="1"/>
  <c r="BM273" i="1"/>
  <c r="BP274" i="1"/>
  <c r="BR274" i="1" s="1"/>
  <c r="BC212" i="1"/>
  <c r="BC214" i="1"/>
  <c r="BC216" i="1"/>
  <c r="BC218" i="1"/>
  <c r="BC220" i="1"/>
  <c r="BR221" i="1"/>
  <c r="BO263" i="1"/>
  <c r="AV263" i="1" s="1"/>
  <c r="BM263" i="1"/>
  <c r="BP263" i="1" s="1"/>
  <c r="BR263" i="1" s="1"/>
  <c r="BO266" i="1"/>
  <c r="AV266" i="1" s="1"/>
  <c r="BQ268" i="1"/>
  <c r="BQ269" i="1"/>
  <c r="BR289" i="1"/>
  <c r="BC290" i="1"/>
  <c r="BO290" i="1"/>
  <c r="BD290" i="1"/>
  <c r="BR290" i="1" s="1"/>
  <c r="BP297" i="1"/>
  <c r="BM333" i="1"/>
  <c r="BO333" i="1"/>
  <c r="AV333" i="1" s="1"/>
  <c r="BO261" i="1"/>
  <c r="AV261" i="1" s="1"/>
  <c r="BM261" i="1"/>
  <c r="BP261" i="1" s="1"/>
  <c r="BO264" i="1"/>
  <c r="AV264" i="1" s="1"/>
  <c r="BQ266" i="1"/>
  <c r="BQ267" i="1"/>
  <c r="BR268" i="1"/>
  <c r="BP273" i="1"/>
  <c r="BQ278" i="1"/>
  <c r="AV281" i="1"/>
  <c r="BP288" i="1"/>
  <c r="AV290" i="1"/>
  <c r="BO259" i="1"/>
  <c r="AV259" i="1" s="1"/>
  <c r="BM259" i="1"/>
  <c r="BP259" i="1" s="1"/>
  <c r="BO262" i="1"/>
  <c r="AV262" i="1" s="1"/>
  <c r="BQ264" i="1"/>
  <c r="BQ265" i="1"/>
  <c r="BR266" i="1"/>
  <c r="BO271" i="1"/>
  <c r="AV271" i="1" s="1"/>
  <c r="BM271" i="1"/>
  <c r="BQ272" i="1"/>
  <c r="BR278" i="1"/>
  <c r="BR279" i="1"/>
  <c r="BQ282" i="1"/>
  <c r="BC298" i="1"/>
  <c r="BO298" i="1"/>
  <c r="BD298" i="1"/>
  <c r="BP298" i="1" s="1"/>
  <c r="BD326" i="1"/>
  <c r="BC326" i="1"/>
  <c r="BO260" i="1"/>
  <c r="AV260" i="1" s="1"/>
  <c r="BQ262" i="1"/>
  <c r="BR264" i="1"/>
  <c r="BR272" i="1"/>
  <c r="BR273" i="1"/>
  <c r="BP277" i="1"/>
  <c r="BR277" i="1" s="1"/>
  <c r="AV280" i="1"/>
  <c r="BP284" i="1"/>
  <c r="BR284" i="1" s="1"/>
  <c r="AV286" i="1"/>
  <c r="BQ287" i="1"/>
  <c r="BR288" i="1"/>
  <c r="AV295" i="1"/>
  <c r="AV298" i="1"/>
  <c r="BO244" i="1"/>
  <c r="AV244" i="1" s="1"/>
  <c r="BP260" i="1"/>
  <c r="BR260" i="1" s="1"/>
  <c r="BQ261" i="1"/>
  <c r="BR262" i="1"/>
  <c r="BP271" i="1"/>
  <c r="BO275" i="1"/>
  <c r="AV275" i="1" s="1"/>
  <c r="BM275" i="1"/>
  <c r="BP275" i="1" s="1"/>
  <c r="BR275" i="1" s="1"/>
  <c r="BQ276" i="1"/>
  <c r="BP276" i="1"/>
  <c r="BR276" i="1" s="1"/>
  <c r="BP290" i="1"/>
  <c r="BQ294" i="1"/>
  <c r="BR302" i="1"/>
  <c r="BP315" i="1"/>
  <c r="BP327" i="1"/>
  <c r="BR327" i="1" s="1"/>
  <c r="BP330" i="1"/>
  <c r="BM342" i="1"/>
  <c r="BO342" i="1"/>
  <c r="AV342" i="1" s="1"/>
  <c r="BQ281" i="1"/>
  <c r="BQ284" i="1"/>
  <c r="BC286" i="1"/>
  <c r="BQ288" i="1"/>
  <c r="BC291" i="1"/>
  <c r="BQ295" i="1"/>
  <c r="BR295" i="1"/>
  <c r="BO297" i="1"/>
  <c r="AV297" i="1" s="1"/>
  <c r="BC299" i="1"/>
  <c r="BD306" i="1"/>
  <c r="BC306" i="1"/>
  <c r="BD310" i="1"/>
  <c r="BC310" i="1"/>
  <c r="AX312" i="1"/>
  <c r="BO312" i="1"/>
  <c r="AV312" i="1" s="1"/>
  <c r="AX318" i="1"/>
  <c r="BO318" i="1"/>
  <c r="AV318" i="1" s="1"/>
  <c r="AX324" i="1"/>
  <c r="BP324" i="1" s="1"/>
  <c r="BR324" i="1" s="1"/>
  <c r="BO324" i="1"/>
  <c r="AV324" i="1" s="1"/>
  <c r="BP333" i="1"/>
  <c r="BR333" i="1" s="1"/>
  <c r="BR340" i="1"/>
  <c r="BQ404" i="1"/>
  <c r="BP404" i="1"/>
  <c r="BR404" i="1" s="1"/>
  <c r="AX279" i="1"/>
  <c r="BP279" i="1" s="1"/>
  <c r="BC280" i="1"/>
  <c r="BO285" i="1"/>
  <c r="AV285" i="1" s="1"/>
  <c r="BD286" i="1"/>
  <c r="BP286" i="1" s="1"/>
  <c r="BD291" i="1"/>
  <c r="BP291" i="1" s="1"/>
  <c r="BD292" i="1"/>
  <c r="BQ296" i="1"/>
  <c r="BD299" i="1"/>
  <c r="BD300" i="1"/>
  <c r="BP300" i="1" s="1"/>
  <c r="BR300" i="1" s="1"/>
  <c r="BC301" i="1"/>
  <c r="AX308" i="1"/>
  <c r="BO308" i="1"/>
  <c r="AV308" i="1" s="1"/>
  <c r="BD316" i="1"/>
  <c r="BR316" i="1" s="1"/>
  <c r="BC316" i="1"/>
  <c r="BQ321" i="1"/>
  <c r="BD322" i="1"/>
  <c r="BC322" i="1"/>
  <c r="BP342" i="1"/>
  <c r="BP351" i="1"/>
  <c r="BQ279" i="1"/>
  <c r="BR281" i="1"/>
  <c r="BQ285" i="1"/>
  <c r="BP285" i="1"/>
  <c r="BR285" i="1" s="1"/>
  <c r="BQ289" i="1"/>
  <c r="BO291" i="1"/>
  <c r="AV291" i="1" s="1"/>
  <c r="BO299" i="1"/>
  <c r="AV299" i="1" s="1"/>
  <c r="BQ307" i="1"/>
  <c r="AV310" i="1"/>
  <c r="BQ311" i="1"/>
  <c r="BP311" i="1"/>
  <c r="BR311" i="1" s="1"/>
  <c r="AX314" i="1"/>
  <c r="BP314" i="1" s="1"/>
  <c r="BO314" i="1"/>
  <c r="BR314" i="1" s="1"/>
  <c r="BP323" i="1"/>
  <c r="BP332" i="1"/>
  <c r="BR332" i="1" s="1"/>
  <c r="BM341" i="1"/>
  <c r="BO341" i="1"/>
  <c r="AV341" i="1" s="1"/>
  <c r="BP282" i="1"/>
  <c r="BR282" i="1" s="1"/>
  <c r="BQ290" i="1"/>
  <c r="BQ298" i="1"/>
  <c r="BQ317" i="1"/>
  <c r="AX320" i="1"/>
  <c r="BP320" i="1" s="1"/>
  <c r="BO320" i="1"/>
  <c r="AV320" i="1" s="1"/>
  <c r="BD330" i="1"/>
  <c r="BR330" i="1" s="1"/>
  <c r="BC330" i="1"/>
  <c r="BM334" i="1"/>
  <c r="BO334" i="1"/>
  <c r="AV334" i="1" s="1"/>
  <c r="BQ277" i="1"/>
  <c r="BC281" i="1"/>
  <c r="BC284" i="1"/>
  <c r="BQ286" i="1"/>
  <c r="BC288" i="1"/>
  <c r="BQ291" i="1"/>
  <c r="BO293" i="1"/>
  <c r="AV293" i="1" s="1"/>
  <c r="BC295" i="1"/>
  <c r="BO303" i="1"/>
  <c r="AV303" i="1" s="1"/>
  <c r="AX306" i="1"/>
  <c r="BP306" i="1" s="1"/>
  <c r="BR306" i="1" s="1"/>
  <c r="BO306" i="1"/>
  <c r="AV306" i="1" s="1"/>
  <c r="AX310" i="1"/>
  <c r="BP310" i="1" s="1"/>
  <c r="BR310" i="1" s="1"/>
  <c r="BO310" i="1"/>
  <c r="BD312" i="1"/>
  <c r="BC312" i="1"/>
  <c r="BD318" i="1"/>
  <c r="BC318" i="1"/>
  <c r="BP331" i="1"/>
  <c r="BR331" i="1" s="1"/>
  <c r="AX283" i="1"/>
  <c r="BP283" i="1" s="1"/>
  <c r="BR283" i="1" s="1"/>
  <c r="BO289" i="1"/>
  <c r="AV289" i="1" s="1"/>
  <c r="BQ292" i="1"/>
  <c r="BO294" i="1"/>
  <c r="AV294" i="1" s="1"/>
  <c r="BD296" i="1"/>
  <c r="BP296" i="1" s="1"/>
  <c r="BQ300" i="1"/>
  <c r="BP303" i="1"/>
  <c r="BR303" i="1" s="1"/>
  <c r="BO304" i="1"/>
  <c r="AV304" i="1" s="1"/>
  <c r="BO305" i="1"/>
  <c r="AV305" i="1" s="1"/>
  <c r="BD308" i="1"/>
  <c r="BC308" i="1"/>
  <c r="BQ313" i="1"/>
  <c r="AX316" i="1"/>
  <c r="BP316" i="1" s="1"/>
  <c r="BO316" i="1"/>
  <c r="AV316" i="1" s="1"/>
  <c r="BP319" i="1"/>
  <c r="BR320" i="1"/>
  <c r="BP322" i="1"/>
  <c r="AX328" i="1"/>
  <c r="BP328" i="1" s="1"/>
  <c r="BR328" i="1" s="1"/>
  <c r="BO328" i="1"/>
  <c r="AV328" i="1" s="1"/>
  <c r="BO336" i="1"/>
  <c r="AV336" i="1" s="1"/>
  <c r="BD336" i="1"/>
  <c r="BP336" i="1" s="1"/>
  <c r="BR336" i="1" s="1"/>
  <c r="BC336" i="1"/>
  <c r="BR307" i="1"/>
  <c r="BQ308" i="1"/>
  <c r="BQ312" i="1"/>
  <c r="BR315" i="1"/>
  <c r="BQ316" i="1"/>
  <c r="BR319" i="1"/>
  <c r="BQ320" i="1"/>
  <c r="BR323" i="1"/>
  <c r="BQ324" i="1"/>
  <c r="BQ328" i="1"/>
  <c r="BQ332" i="1"/>
  <c r="BQ339" i="1"/>
  <c r="BQ340" i="1"/>
  <c r="BR351" i="1"/>
  <c r="BR353" i="1"/>
  <c r="BP359" i="1"/>
  <c r="BR359" i="1" s="1"/>
  <c r="BO361" i="1"/>
  <c r="BD361" i="1"/>
  <c r="BR361" i="1" s="1"/>
  <c r="BC361" i="1"/>
  <c r="BM377" i="1"/>
  <c r="BR377" i="1" s="1"/>
  <c r="BO377" i="1"/>
  <c r="AV377" i="1" s="1"/>
  <c r="BP378" i="1"/>
  <c r="BO391" i="1"/>
  <c r="BC391" i="1"/>
  <c r="BD391" i="1"/>
  <c r="BP392" i="1"/>
  <c r="BR339" i="1"/>
  <c r="AV361" i="1"/>
  <c r="BO367" i="1"/>
  <c r="AV367" i="1" s="1"/>
  <c r="BD367" i="1"/>
  <c r="BC367" i="1"/>
  <c r="BR372" i="1"/>
  <c r="BM381" i="1"/>
  <c r="BO381" i="1"/>
  <c r="AV381" i="1" s="1"/>
  <c r="BP382" i="1"/>
  <c r="BR382" i="1" s="1"/>
  <c r="AV391" i="1"/>
  <c r="BO329" i="1"/>
  <c r="AV329" i="1" s="1"/>
  <c r="BQ333" i="1"/>
  <c r="BQ334" i="1"/>
  <c r="BC338" i="1"/>
  <c r="BQ341" i="1"/>
  <c r="BP341" i="1"/>
  <c r="BR341" i="1" s="1"/>
  <c r="BQ342" i="1"/>
  <c r="BO343" i="1"/>
  <c r="AV343" i="1" s="1"/>
  <c r="BO344" i="1"/>
  <c r="AV344" i="1" s="1"/>
  <c r="BM375" i="1"/>
  <c r="BO375" i="1"/>
  <c r="AV375" i="1" s="1"/>
  <c r="BR400" i="1"/>
  <c r="BQ400" i="1"/>
  <c r="BP321" i="1"/>
  <c r="BR321" i="1" s="1"/>
  <c r="BP325" i="1"/>
  <c r="BR325" i="1" s="1"/>
  <c r="BP329" i="1"/>
  <c r="BR342" i="1"/>
  <c r="BQ343" i="1"/>
  <c r="BP343" i="1"/>
  <c r="BR343" i="1" s="1"/>
  <c r="BQ344" i="1"/>
  <c r="BP344" i="1"/>
  <c r="BR344" i="1" s="1"/>
  <c r="BQ358" i="1"/>
  <c r="BQ368" i="1"/>
  <c r="BQ306" i="1"/>
  <c r="BR309" i="1"/>
  <c r="BQ310" i="1"/>
  <c r="BR313" i="1"/>
  <c r="BQ314" i="1"/>
  <c r="BR317" i="1"/>
  <c r="BQ318" i="1"/>
  <c r="BC320" i="1"/>
  <c r="BO322" i="1"/>
  <c r="BQ322" i="1" s="1"/>
  <c r="BC324" i="1"/>
  <c r="BO326" i="1"/>
  <c r="AV326" i="1" s="1"/>
  <c r="BC328" i="1"/>
  <c r="BR329" i="1"/>
  <c r="BO330" i="1"/>
  <c r="BQ330" i="1" s="1"/>
  <c r="BC332" i="1"/>
  <c r="BQ335" i="1"/>
  <c r="BQ336" i="1"/>
  <c r="BC340" i="1"/>
  <c r="BQ345" i="1"/>
  <c r="BP345" i="1"/>
  <c r="BR345" i="1" s="1"/>
  <c r="BQ346" i="1"/>
  <c r="BO352" i="1"/>
  <c r="AV352" i="1" s="1"/>
  <c r="BM352" i="1"/>
  <c r="BQ356" i="1"/>
  <c r="BQ357" i="1"/>
  <c r="BP357" i="1"/>
  <c r="BR357" i="1" s="1"/>
  <c r="BD362" i="1"/>
  <c r="BP362" i="1" s="1"/>
  <c r="BC362" i="1"/>
  <c r="BM363" i="1"/>
  <c r="BP363" i="1" s="1"/>
  <c r="BO363" i="1"/>
  <c r="AV363" i="1" s="1"/>
  <c r="BP364" i="1"/>
  <c r="BR364" i="1" s="1"/>
  <c r="AV369" i="1"/>
  <c r="BM373" i="1"/>
  <c r="BP373" i="1" s="1"/>
  <c r="BO373" i="1"/>
  <c r="AV373" i="1" s="1"/>
  <c r="BQ376" i="1"/>
  <c r="BR335" i="1"/>
  <c r="BO337" i="1"/>
  <c r="AV337" i="1" s="1"/>
  <c r="BR346" i="1"/>
  <c r="BQ347" i="1"/>
  <c r="BP347" i="1"/>
  <c r="BR347" i="1" s="1"/>
  <c r="BQ348" i="1"/>
  <c r="BO349" i="1"/>
  <c r="AV349" i="1" s="1"/>
  <c r="BO350" i="1"/>
  <c r="AV350" i="1" s="1"/>
  <c r="BO355" i="1"/>
  <c r="AV355" i="1" s="1"/>
  <c r="AV359" i="1"/>
  <c r="BP374" i="1"/>
  <c r="BR374" i="1" s="1"/>
  <c r="BM379" i="1"/>
  <c r="BR379" i="1" s="1"/>
  <c r="BO379" i="1"/>
  <c r="AV379" i="1" s="1"/>
  <c r="BP380" i="1"/>
  <c r="BP337" i="1"/>
  <c r="BR337" i="1" s="1"/>
  <c r="BQ338" i="1"/>
  <c r="BP338" i="1"/>
  <c r="BR338" i="1" s="1"/>
  <c r="BR348" i="1"/>
  <c r="BQ349" i="1"/>
  <c r="BP349" i="1"/>
  <c r="BR349" i="1" s="1"/>
  <c r="BP350" i="1"/>
  <c r="BR350" i="1" s="1"/>
  <c r="BQ354" i="1"/>
  <c r="BQ355" i="1"/>
  <c r="BP355" i="1"/>
  <c r="BR355" i="1" s="1"/>
  <c r="BP360" i="1"/>
  <c r="BR360" i="1" s="1"/>
  <c r="BQ367" i="1"/>
  <c r="BD368" i="1"/>
  <c r="BP368" i="1" s="1"/>
  <c r="BO368" i="1"/>
  <c r="AV368" i="1" s="1"/>
  <c r="BC368" i="1"/>
  <c r="BQ359" i="1"/>
  <c r="BO360" i="1"/>
  <c r="BQ360" i="1" s="1"/>
  <c r="AV362" i="1"/>
  <c r="BQ369" i="1"/>
  <c r="BR369" i="1"/>
  <c r="BP371" i="1"/>
  <c r="BR371" i="1" s="1"/>
  <c r="BO371" i="1"/>
  <c r="AV371" i="1" s="1"/>
  <c r="BP385" i="1"/>
  <c r="BR386" i="1"/>
  <c r="BO500" i="1"/>
  <c r="AX500" i="1"/>
  <c r="AV358" i="1"/>
  <c r="AV364" i="1"/>
  <c r="BQ372" i="1"/>
  <c r="BP375" i="1"/>
  <c r="BP377" i="1"/>
  <c r="BP379" i="1"/>
  <c r="BP383" i="1"/>
  <c r="BQ384" i="1"/>
  <c r="BQ385" i="1"/>
  <c r="BO389" i="1"/>
  <c r="AV389" i="1" s="1"/>
  <c r="BC389" i="1"/>
  <c r="BO395" i="1"/>
  <c r="AV395" i="1" s="1"/>
  <c r="BC395" i="1"/>
  <c r="BO397" i="1"/>
  <c r="AV397" i="1" s="1"/>
  <c r="BO408" i="1"/>
  <c r="AV408" i="1" s="1"/>
  <c r="BQ377" i="1"/>
  <c r="BQ378" i="1"/>
  <c r="BQ380" i="1"/>
  <c r="BQ381" i="1"/>
  <c r="BQ382" i="1"/>
  <c r="BR384" i="1"/>
  <c r="BO387" i="1"/>
  <c r="BQ387" i="1" s="1"/>
  <c r="BC387" i="1"/>
  <c r="BR398" i="1"/>
  <c r="BQ398" i="1"/>
  <c r="BQ428" i="1"/>
  <c r="BQ436" i="1"/>
  <c r="AX458" i="1"/>
  <c r="BP458" i="1" s="1"/>
  <c r="BR458" i="1" s="1"/>
  <c r="BO458" i="1"/>
  <c r="AV458" i="1" s="1"/>
  <c r="BP361" i="1"/>
  <c r="BR376" i="1"/>
  <c r="BR378" i="1"/>
  <c r="BR380" i="1"/>
  <c r="BD387" i="1"/>
  <c r="BR387" i="1" s="1"/>
  <c r="BM354" i="1"/>
  <c r="BP354" i="1" s="1"/>
  <c r="BM356" i="1"/>
  <c r="BP356" i="1" s="1"/>
  <c r="AX358" i="1"/>
  <c r="BP358" i="1" s="1"/>
  <c r="BR358" i="1" s="1"/>
  <c r="BC359" i="1"/>
  <c r="BQ361" i="1"/>
  <c r="BQ362" i="1"/>
  <c r="BO366" i="1"/>
  <c r="AV366" i="1" s="1"/>
  <c r="BC369" i="1"/>
  <c r="AV370" i="1"/>
  <c r="BC370" i="1"/>
  <c r="BO385" i="1"/>
  <c r="AV385" i="1" s="1"/>
  <c r="BC385" i="1"/>
  <c r="BQ390" i="1"/>
  <c r="BQ391" i="1"/>
  <c r="BO393" i="1"/>
  <c r="AV393" i="1" s="1"/>
  <c r="BC393" i="1"/>
  <c r="BQ396" i="1"/>
  <c r="BQ397" i="1"/>
  <c r="BD399" i="1"/>
  <c r="BR402" i="1"/>
  <c r="BQ402" i="1"/>
  <c r="BQ363" i="1"/>
  <c r="BQ364" i="1"/>
  <c r="BP365" i="1"/>
  <c r="BR365" i="1" s="1"/>
  <c r="BO365" i="1"/>
  <c r="AV365" i="1" s="1"/>
  <c r="AV372" i="1"/>
  <c r="BO383" i="1"/>
  <c r="AV383" i="1" s="1"/>
  <c r="BD385" i="1"/>
  <c r="BQ388" i="1"/>
  <c r="BP389" i="1"/>
  <c r="BR389" i="1" s="1"/>
  <c r="BR390" i="1"/>
  <c r="BP391" i="1"/>
  <c r="BR391" i="1" s="1"/>
  <c r="BD393" i="1"/>
  <c r="BP393" i="1" s="1"/>
  <c r="BP394" i="1"/>
  <c r="BR394" i="1" s="1"/>
  <c r="BP408" i="1"/>
  <c r="BR408" i="1" s="1"/>
  <c r="BP411" i="1"/>
  <c r="BR411" i="1" s="1"/>
  <c r="BP482" i="1"/>
  <c r="BR482" i="1" s="1"/>
  <c r="BP367" i="1"/>
  <c r="BO370" i="1"/>
  <c r="BR370" i="1" s="1"/>
  <c r="AV382" i="1"/>
  <c r="BC383" i="1"/>
  <c r="BP387" i="1"/>
  <c r="BR388" i="1"/>
  <c r="BQ389" i="1"/>
  <c r="BO399" i="1"/>
  <c r="BQ399" i="1" s="1"/>
  <c r="BQ401" i="1"/>
  <c r="BP407" i="1"/>
  <c r="BR407" i="1" s="1"/>
  <c r="BO409" i="1"/>
  <c r="AV409" i="1" s="1"/>
  <c r="BD409" i="1"/>
  <c r="BP409" i="1" s="1"/>
  <c r="BC409" i="1"/>
  <c r="BP410" i="1"/>
  <c r="BR410" i="1" s="1"/>
  <c r="BQ424" i="1"/>
  <c r="BQ440" i="1"/>
  <c r="BO392" i="1"/>
  <c r="AV392" i="1" s="1"/>
  <c r="BO394" i="1"/>
  <c r="AV394" i="1" s="1"/>
  <c r="BO396" i="1"/>
  <c r="AV396" i="1" s="1"/>
  <c r="BC403" i="1"/>
  <c r="BC408" i="1"/>
  <c r="BQ410" i="1"/>
  <c r="BD414" i="1"/>
  <c r="BD415" i="1"/>
  <c r="BD416" i="1"/>
  <c r="BP416" i="1" s="1"/>
  <c r="BR416" i="1" s="1"/>
  <c r="AX417" i="1"/>
  <c r="BP417" i="1" s="1"/>
  <c r="BR417" i="1" s="1"/>
  <c r="BO417" i="1"/>
  <c r="BQ417" i="1" s="1"/>
  <c r="BR420" i="1"/>
  <c r="BQ420" i="1"/>
  <c r="AX424" i="1"/>
  <c r="BP424" i="1" s="1"/>
  <c r="BO424" i="1"/>
  <c r="AV424" i="1" s="1"/>
  <c r="AX428" i="1"/>
  <c r="BP428" i="1" s="1"/>
  <c r="BR428" i="1" s="1"/>
  <c r="BO428" i="1"/>
  <c r="AV428" i="1" s="1"/>
  <c r="AX432" i="1"/>
  <c r="BP432" i="1" s="1"/>
  <c r="BR432" i="1" s="1"/>
  <c r="BO432" i="1"/>
  <c r="AV432" i="1" s="1"/>
  <c r="AX436" i="1"/>
  <c r="BP436" i="1" s="1"/>
  <c r="BR436" i="1" s="1"/>
  <c r="BO436" i="1"/>
  <c r="AV436" i="1" s="1"/>
  <c r="BQ437" i="1"/>
  <c r="AX440" i="1"/>
  <c r="BP440" i="1" s="1"/>
  <c r="BR440" i="1" s="1"/>
  <c r="BO440" i="1"/>
  <c r="AV440" i="1" s="1"/>
  <c r="BP464" i="1"/>
  <c r="BO487" i="1"/>
  <c r="AV487" i="1" s="1"/>
  <c r="BP496" i="1"/>
  <c r="BQ407" i="1"/>
  <c r="BQ411" i="1"/>
  <c r="BP412" i="1"/>
  <c r="BR412" i="1" s="1"/>
  <c r="BP413" i="1"/>
  <c r="BR413" i="1" s="1"/>
  <c r="BO414" i="1"/>
  <c r="AV414" i="1" s="1"/>
  <c r="BP414" i="1"/>
  <c r="BR414" i="1" s="1"/>
  <c r="BO415" i="1"/>
  <c r="AV415" i="1" s="1"/>
  <c r="BO416" i="1"/>
  <c r="AV416" i="1" s="1"/>
  <c r="AV421" i="1"/>
  <c r="AX423" i="1"/>
  <c r="BP423" i="1" s="1"/>
  <c r="BO423" i="1"/>
  <c r="AV423" i="1" s="1"/>
  <c r="BR424" i="1"/>
  <c r="AX427" i="1"/>
  <c r="BP427" i="1" s="1"/>
  <c r="BR427" i="1" s="1"/>
  <c r="BO427" i="1"/>
  <c r="AV427" i="1" s="1"/>
  <c r="AX431" i="1"/>
  <c r="BP431" i="1" s="1"/>
  <c r="BR431" i="1" s="1"/>
  <c r="BO431" i="1"/>
  <c r="AV431" i="1" s="1"/>
  <c r="AX435" i="1"/>
  <c r="BP435" i="1" s="1"/>
  <c r="BO435" i="1"/>
  <c r="AV435" i="1" s="1"/>
  <c r="AX439" i="1"/>
  <c r="BP439" i="1" s="1"/>
  <c r="BO439" i="1"/>
  <c r="AV439" i="1" s="1"/>
  <c r="AX446" i="1"/>
  <c r="BP446" i="1" s="1"/>
  <c r="BR446" i="1" s="1"/>
  <c r="BO446" i="1"/>
  <c r="AV446" i="1" s="1"/>
  <c r="BQ458" i="1"/>
  <c r="BR461" i="1"/>
  <c r="AX470" i="1"/>
  <c r="BP470" i="1" s="1"/>
  <c r="BO470" i="1"/>
  <c r="AV470" i="1" s="1"/>
  <c r="AX403" i="1"/>
  <c r="BP403" i="1" s="1"/>
  <c r="BR403" i="1" s="1"/>
  <c r="AX405" i="1"/>
  <c r="BP405" i="1" s="1"/>
  <c r="BR405" i="1" s="1"/>
  <c r="BC406" i="1"/>
  <c r="BD419" i="1"/>
  <c r="BQ443" i="1"/>
  <c r="BQ446" i="1"/>
  <c r="BP460" i="1"/>
  <c r="AX466" i="1"/>
  <c r="BP466" i="1" s="1"/>
  <c r="BO466" i="1"/>
  <c r="AV466" i="1" s="1"/>
  <c r="BQ470" i="1"/>
  <c r="BQ471" i="1"/>
  <c r="BO471" i="1"/>
  <c r="AV471" i="1" s="1"/>
  <c r="BP480" i="1"/>
  <c r="BO484" i="1"/>
  <c r="BQ484" i="1" s="1"/>
  <c r="AX499" i="1"/>
  <c r="BP499" i="1" s="1"/>
  <c r="BO499" i="1"/>
  <c r="AV499" i="1" s="1"/>
  <c r="BQ408" i="1"/>
  <c r="BQ414" i="1"/>
  <c r="AX421" i="1"/>
  <c r="BP421" i="1" s="1"/>
  <c r="BR421" i="1" s="1"/>
  <c r="BO421" i="1"/>
  <c r="BQ423" i="1"/>
  <c r="AX426" i="1"/>
  <c r="BP426" i="1" s="1"/>
  <c r="BR426" i="1" s="1"/>
  <c r="BO426" i="1"/>
  <c r="AV426" i="1" s="1"/>
  <c r="BQ427" i="1"/>
  <c r="AX430" i="1"/>
  <c r="BP430" i="1" s="1"/>
  <c r="BR430" i="1" s="1"/>
  <c r="BO430" i="1"/>
  <c r="AV430" i="1" s="1"/>
  <c r="BQ431" i="1"/>
  <c r="AX434" i="1"/>
  <c r="BP434" i="1" s="1"/>
  <c r="BR434" i="1" s="1"/>
  <c r="BO434" i="1"/>
  <c r="AV434" i="1" s="1"/>
  <c r="BQ435" i="1"/>
  <c r="AX438" i="1"/>
  <c r="BP438" i="1" s="1"/>
  <c r="BR438" i="1" s="1"/>
  <c r="BO438" i="1"/>
  <c r="AV438" i="1" s="1"/>
  <c r="BR439" i="1"/>
  <c r="BQ439" i="1"/>
  <c r="AX442" i="1"/>
  <c r="BP442" i="1" s="1"/>
  <c r="BR442" i="1" s="1"/>
  <c r="BO442" i="1"/>
  <c r="AV442" i="1" s="1"/>
  <c r="BP448" i="1"/>
  <c r="AX454" i="1"/>
  <c r="BP454" i="1" s="1"/>
  <c r="BO454" i="1"/>
  <c r="AV454" i="1" s="1"/>
  <c r="BQ466" i="1"/>
  <c r="BP494" i="1"/>
  <c r="BP397" i="1"/>
  <c r="BR397" i="1" s="1"/>
  <c r="BP399" i="1"/>
  <c r="BR399" i="1" s="1"/>
  <c r="BP401" i="1"/>
  <c r="BR401" i="1" s="1"/>
  <c r="BQ405" i="1"/>
  <c r="BQ416" i="1"/>
  <c r="BQ421" i="1"/>
  <c r="BQ422" i="1"/>
  <c r="BQ426" i="1"/>
  <c r="BQ430" i="1"/>
  <c r="BQ434" i="1"/>
  <c r="BQ438" i="1"/>
  <c r="BQ442" i="1"/>
  <c r="BQ476" i="1"/>
  <c r="BQ409" i="1"/>
  <c r="AV417" i="1"/>
  <c r="BO418" i="1"/>
  <c r="AV418" i="1" s="1"/>
  <c r="BM418" i="1"/>
  <c r="AX419" i="1"/>
  <c r="BP419" i="1" s="1"/>
  <c r="BR419" i="1" s="1"/>
  <c r="BO419" i="1"/>
  <c r="AV419" i="1" s="1"/>
  <c r="BR422" i="1"/>
  <c r="AX425" i="1"/>
  <c r="BP425" i="1" s="1"/>
  <c r="BR425" i="1" s="1"/>
  <c r="BO425" i="1"/>
  <c r="AV425" i="1" s="1"/>
  <c r="AX429" i="1"/>
  <c r="BP429" i="1" s="1"/>
  <c r="BR429" i="1" s="1"/>
  <c r="BO429" i="1"/>
  <c r="AV429" i="1" s="1"/>
  <c r="AX433" i="1"/>
  <c r="BP433" i="1" s="1"/>
  <c r="BR433" i="1" s="1"/>
  <c r="BO433" i="1"/>
  <c r="AV433" i="1" s="1"/>
  <c r="AX437" i="1"/>
  <c r="BP437" i="1" s="1"/>
  <c r="BR437" i="1" s="1"/>
  <c r="BO437" i="1"/>
  <c r="AV437" i="1" s="1"/>
  <c r="AX441" i="1"/>
  <c r="BP441" i="1" s="1"/>
  <c r="BR441" i="1" s="1"/>
  <c r="BO441" i="1"/>
  <c r="AV441" i="1" s="1"/>
  <c r="BQ445" i="1"/>
  <c r="AX462" i="1"/>
  <c r="BP462" i="1" s="1"/>
  <c r="BR462" i="1" s="1"/>
  <c r="BO462" i="1"/>
  <c r="AV462" i="1" s="1"/>
  <c r="AX483" i="1"/>
  <c r="BP483" i="1" s="1"/>
  <c r="BO483" i="1"/>
  <c r="AV483" i="1" s="1"/>
  <c r="BC412" i="1"/>
  <c r="BO412" i="1"/>
  <c r="AV412" i="1" s="1"/>
  <c r="BO413" i="1"/>
  <c r="AV413" i="1" s="1"/>
  <c r="BC413" i="1"/>
  <c r="AX444" i="1"/>
  <c r="BP444" i="1" s="1"/>
  <c r="BR444" i="1" s="1"/>
  <c r="BO444" i="1"/>
  <c r="AV444" i="1" s="1"/>
  <c r="AX450" i="1"/>
  <c r="BP450" i="1" s="1"/>
  <c r="BO450" i="1"/>
  <c r="AV450" i="1" s="1"/>
  <c r="BQ462" i="1"/>
  <c r="BQ483" i="1"/>
  <c r="BO445" i="1"/>
  <c r="AV445" i="1" s="1"/>
  <c r="BO449" i="1"/>
  <c r="AV449" i="1" s="1"/>
  <c r="BO453" i="1"/>
  <c r="AV453" i="1" s="1"/>
  <c r="BO457" i="1"/>
  <c r="AV457" i="1" s="1"/>
  <c r="BO461" i="1"/>
  <c r="AV461" i="1" s="1"/>
  <c r="BO465" i="1"/>
  <c r="AV465" i="1" s="1"/>
  <c r="BO469" i="1"/>
  <c r="AV469" i="1" s="1"/>
  <c r="BO479" i="1"/>
  <c r="BP481" i="1"/>
  <c r="BO482" i="1"/>
  <c r="BQ482" i="1" s="1"/>
  <c r="BR494" i="1"/>
  <c r="BO495" i="1"/>
  <c r="BP497" i="1"/>
  <c r="BO498" i="1"/>
  <c r="BQ498" i="1" s="1"/>
  <c r="AV474" i="1"/>
  <c r="BR481" i="1"/>
  <c r="BP485" i="1"/>
  <c r="BO486" i="1"/>
  <c r="BR486" i="1" s="1"/>
  <c r="BR497" i="1"/>
  <c r="BR498" i="1"/>
  <c r="BQ500" i="1"/>
  <c r="BR466" i="1"/>
  <c r="BR470" i="1"/>
  <c r="BP471" i="1"/>
  <c r="BR471" i="1" s="1"/>
  <c r="BO472" i="1"/>
  <c r="AV472" i="1" s="1"/>
  <c r="AV476" i="1"/>
  <c r="BR483" i="1"/>
  <c r="BO485" i="1"/>
  <c r="AV485" i="1" s="1"/>
  <c r="BP487" i="1"/>
  <c r="BO488" i="1"/>
  <c r="BQ488" i="1" s="1"/>
  <c r="AV492" i="1"/>
  <c r="BO443" i="1"/>
  <c r="AV443" i="1" s="1"/>
  <c r="BO447" i="1"/>
  <c r="AV447" i="1" s="1"/>
  <c r="BO451" i="1"/>
  <c r="AV451" i="1" s="1"/>
  <c r="BO455" i="1"/>
  <c r="AV455" i="1" s="1"/>
  <c r="BO459" i="1"/>
  <c r="AV459" i="1" s="1"/>
  <c r="BO463" i="1"/>
  <c r="AV463" i="1" s="1"/>
  <c r="BO467" i="1"/>
  <c r="AV467" i="1" s="1"/>
  <c r="BP473" i="1"/>
  <c r="BO474" i="1"/>
  <c r="BR485" i="1"/>
  <c r="BP489" i="1"/>
  <c r="BR489" i="1" s="1"/>
  <c r="BO490" i="1"/>
  <c r="BR490" i="1" s="1"/>
  <c r="BP447" i="1"/>
  <c r="BR447" i="1" s="1"/>
  <c r="BP451" i="1"/>
  <c r="BR451" i="1" s="1"/>
  <c r="BP455" i="1"/>
  <c r="BR455" i="1" s="1"/>
  <c r="BP459" i="1"/>
  <c r="BR459" i="1" s="1"/>
  <c r="BP463" i="1"/>
  <c r="BR463" i="1" s="1"/>
  <c r="BP467" i="1"/>
  <c r="BR472" i="1"/>
  <c r="BQ472" i="1"/>
  <c r="BP475" i="1"/>
  <c r="BR475" i="1" s="1"/>
  <c r="BO476" i="1"/>
  <c r="BR487" i="1"/>
  <c r="BR488" i="1"/>
  <c r="BP491" i="1"/>
  <c r="BR491" i="1" s="1"/>
  <c r="BO492" i="1"/>
  <c r="BQ492" i="1" s="1"/>
  <c r="AV496" i="1"/>
  <c r="BO448" i="1"/>
  <c r="AV448" i="1" s="1"/>
  <c r="BQ451" i="1"/>
  <c r="BO452" i="1"/>
  <c r="AV452" i="1" s="1"/>
  <c r="BQ455" i="1"/>
  <c r="BO456" i="1"/>
  <c r="AV456" i="1" s="1"/>
  <c r="BQ459" i="1"/>
  <c r="BO460" i="1"/>
  <c r="AV460" i="1" s="1"/>
  <c r="BO464" i="1"/>
  <c r="AV464" i="1" s="1"/>
  <c r="BO468" i="1"/>
  <c r="AV468" i="1" s="1"/>
  <c r="BR474" i="1"/>
  <c r="BQ474" i="1"/>
  <c r="BP476" i="1"/>
  <c r="BR476" i="1" s="1"/>
  <c r="BP477" i="1"/>
  <c r="BR477" i="1" s="1"/>
  <c r="BO478" i="1"/>
  <c r="BQ478" i="1" s="1"/>
  <c r="BP492" i="1"/>
  <c r="BR492" i="1" s="1"/>
  <c r="BP493" i="1"/>
  <c r="BR493" i="1" s="1"/>
  <c r="BO494" i="1"/>
  <c r="BQ494" i="1" s="1"/>
  <c r="AV498" i="1"/>
  <c r="BR452" i="1"/>
  <c r="BR456" i="1"/>
  <c r="BR460" i="1"/>
  <c r="BR468" i="1"/>
  <c r="BR473" i="1"/>
  <c r="BO477" i="1"/>
  <c r="AV477" i="1" s="1"/>
  <c r="BP479" i="1"/>
  <c r="BR479" i="1" s="1"/>
  <c r="BO480" i="1"/>
  <c r="AV480" i="1" s="1"/>
  <c r="AV484" i="1"/>
  <c r="BO493" i="1"/>
  <c r="AV493" i="1" s="1"/>
  <c r="BP495" i="1"/>
  <c r="BR495" i="1" s="1"/>
  <c r="BO496" i="1"/>
  <c r="BQ496" i="1" s="1"/>
  <c r="AV500" i="1"/>
  <c r="BC500" i="1"/>
  <c r="BD500" i="1"/>
  <c r="AR6" i="1"/>
  <c r="E61" i="5"/>
  <c r="F61" i="5" s="1"/>
  <c r="E60" i="5"/>
  <c r="F60" i="5" s="1"/>
  <c r="E59" i="5"/>
  <c r="F59" i="5" s="1"/>
  <c r="E58" i="5"/>
  <c r="F58" i="5" s="1"/>
  <c r="E57" i="5"/>
  <c r="F57" i="5" s="1"/>
  <c r="F54" i="5"/>
  <c r="F53" i="5"/>
  <c r="D17" i="6"/>
  <c r="E48" i="5"/>
  <c r="F48" i="5" s="1"/>
  <c r="F46" i="5"/>
  <c r="F45" i="5"/>
  <c r="F44" i="5"/>
  <c r="F43" i="5"/>
  <c r="F42" i="5"/>
  <c r="E37" i="5"/>
  <c r="D76" i="4"/>
  <c r="C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3" i="4"/>
  <c r="I37" i="5"/>
  <c r="I36" i="5"/>
  <c r="H48" i="5"/>
  <c r="H47" i="5"/>
  <c r="I19" i="5"/>
  <c r="H55" i="5"/>
  <c r="I31" i="5"/>
  <c r="AQ6" i="1"/>
  <c r="E76" i="4" l="1"/>
  <c r="AQ16" i="1"/>
  <c r="AQ12" i="1"/>
  <c r="AQ20" i="1"/>
  <c r="AQ17" i="1"/>
  <c r="AQ13" i="1"/>
  <c r="AQ21" i="1"/>
  <c r="AQ14" i="1"/>
  <c r="AQ11" i="1"/>
  <c r="AQ18" i="1"/>
  <c r="AQ15" i="1"/>
  <c r="AQ19" i="1"/>
  <c r="AR20" i="1"/>
  <c r="AR14" i="1"/>
  <c r="AR11" i="1"/>
  <c r="AR17" i="1"/>
  <c r="AR13" i="1"/>
  <c r="AR21" i="1"/>
  <c r="AR18" i="1"/>
  <c r="AR15" i="1"/>
  <c r="AR16" i="1"/>
  <c r="AR12" i="1"/>
  <c r="AR19" i="1"/>
  <c r="E90" i="5"/>
  <c r="E89" i="5"/>
  <c r="D88" i="5"/>
  <c r="D87" i="5"/>
  <c r="E91" i="5"/>
  <c r="E92" i="5"/>
  <c r="BR375" i="1"/>
  <c r="AR499" i="1"/>
  <c r="AR486" i="1"/>
  <c r="AR483" i="1"/>
  <c r="AR461" i="1"/>
  <c r="AR450" i="1"/>
  <c r="AR447" i="1"/>
  <c r="AR436" i="1"/>
  <c r="AR428" i="1"/>
  <c r="AR411" i="1"/>
  <c r="AR355" i="1"/>
  <c r="AR351" i="1"/>
  <c r="AR340" i="1"/>
  <c r="AR334" i="1"/>
  <c r="AR326" i="1"/>
  <c r="AR318" i="1"/>
  <c r="AR310" i="1"/>
  <c r="AR292" i="1"/>
  <c r="AR290" i="1"/>
  <c r="AR278" i="1"/>
  <c r="AR275" i="1"/>
  <c r="AR263" i="1"/>
  <c r="AR257" i="1"/>
  <c r="AR253" i="1"/>
  <c r="AR249" i="1"/>
  <c r="AR245" i="1"/>
  <c r="AR242" i="1"/>
  <c r="AR212" i="1"/>
  <c r="AR204" i="1"/>
  <c r="AR201" i="1"/>
  <c r="AR500" i="1"/>
  <c r="AR493" i="1"/>
  <c r="AR477" i="1"/>
  <c r="AR467" i="1"/>
  <c r="AR459" i="1"/>
  <c r="AR445" i="1"/>
  <c r="AR442" i="1"/>
  <c r="AR434" i="1"/>
  <c r="AR426" i="1"/>
  <c r="AR418" i="1"/>
  <c r="AR416" i="1"/>
  <c r="AR414" i="1"/>
  <c r="AR412" i="1"/>
  <c r="AR409" i="1"/>
  <c r="AR406" i="1"/>
  <c r="AR398" i="1"/>
  <c r="AR393" i="1"/>
  <c r="AR368" i="1"/>
  <c r="AR362" i="1"/>
  <c r="AR356" i="1"/>
  <c r="AR348" i="1"/>
  <c r="AR332" i="1"/>
  <c r="AR329" i="1"/>
  <c r="AR324" i="1"/>
  <c r="AR321" i="1"/>
  <c r="AR316" i="1"/>
  <c r="AR307" i="1"/>
  <c r="AR301" i="1"/>
  <c r="AR287" i="1"/>
  <c r="AR282" i="1"/>
  <c r="AR279" i="1"/>
  <c r="AR261" i="1"/>
  <c r="AR258" i="1"/>
  <c r="AR254" i="1"/>
  <c r="AR250" i="1"/>
  <c r="AR246" i="1"/>
  <c r="AR230" i="1"/>
  <c r="AR226" i="1"/>
  <c r="AR223" i="1"/>
  <c r="AR218" i="1"/>
  <c r="AR215" i="1"/>
  <c r="AR210" i="1"/>
  <c r="AR199" i="1"/>
  <c r="AR490" i="1"/>
  <c r="AR487" i="1"/>
  <c r="AR484" i="1"/>
  <c r="AR474" i="1"/>
  <c r="AR471" i="1"/>
  <c r="AR462" i="1"/>
  <c r="AR454" i="1"/>
  <c r="AR451" i="1"/>
  <c r="AR448" i="1"/>
  <c r="AR437" i="1"/>
  <c r="AR429" i="1"/>
  <c r="AR421" i="1"/>
  <c r="AR391" i="1"/>
  <c r="AR385" i="1"/>
  <c r="AR378" i="1"/>
  <c r="AR374" i="1"/>
  <c r="AR366" i="1"/>
  <c r="AR349" i="1"/>
  <c r="AR344" i="1"/>
  <c r="AR338" i="1"/>
  <c r="AR335" i="1"/>
  <c r="AR313" i="1"/>
  <c r="AR308" i="1"/>
  <c r="AR299" i="1"/>
  <c r="AR296" i="1"/>
  <c r="AR293" i="1"/>
  <c r="AR288" i="1"/>
  <c r="AR276" i="1"/>
  <c r="AR273" i="1"/>
  <c r="AR264" i="1"/>
  <c r="AR243" i="1"/>
  <c r="AR240" i="1"/>
  <c r="AR237" i="1"/>
  <c r="AR227" i="1"/>
  <c r="AR205" i="1"/>
  <c r="AR497" i="1"/>
  <c r="AR494" i="1"/>
  <c r="AR481" i="1"/>
  <c r="AR478" i="1"/>
  <c r="AR465" i="1"/>
  <c r="AR457" i="1"/>
  <c r="AR440" i="1"/>
  <c r="AR432" i="1"/>
  <c r="AR424" i="1"/>
  <c r="AR419" i="1"/>
  <c r="AR404" i="1"/>
  <c r="AR401" i="1"/>
  <c r="AR396" i="1"/>
  <c r="AR382" i="1"/>
  <c r="AR360" i="1"/>
  <c r="AR353" i="1"/>
  <c r="AR341" i="1"/>
  <c r="AR336" i="1"/>
  <c r="AR330" i="1"/>
  <c r="AR322" i="1"/>
  <c r="AR314" i="1"/>
  <c r="AR305" i="1"/>
  <c r="AR291" i="1"/>
  <c r="AR285" i="1"/>
  <c r="AR280" i="1"/>
  <c r="AR270" i="1"/>
  <c r="AR267" i="1"/>
  <c r="AR259" i="1"/>
  <c r="AR255" i="1"/>
  <c r="AR251" i="1"/>
  <c r="AR247" i="1"/>
  <c r="AR234" i="1"/>
  <c r="AR224" i="1"/>
  <c r="AR221" i="1"/>
  <c r="AR216" i="1"/>
  <c r="AR213" i="1"/>
  <c r="AR208" i="1"/>
  <c r="AR202" i="1"/>
  <c r="AR498" i="1"/>
  <c r="AR482" i="1"/>
  <c r="AR468" i="1"/>
  <c r="AR460" i="1"/>
  <c r="AR446" i="1"/>
  <c r="AR443" i="1"/>
  <c r="AR435" i="1"/>
  <c r="AR427" i="1"/>
  <c r="AR407" i="1"/>
  <c r="AR399" i="1"/>
  <c r="AR388" i="1"/>
  <c r="AR379" i="1"/>
  <c r="AR375" i="1"/>
  <c r="AR371" i="1"/>
  <c r="AR363" i="1"/>
  <c r="AR357" i="1"/>
  <c r="AR354" i="1"/>
  <c r="AR350" i="1"/>
  <c r="AR327" i="1"/>
  <c r="AR319" i="1"/>
  <c r="AR311" i="1"/>
  <c r="AR306" i="1"/>
  <c r="AR297" i="1"/>
  <c r="AR294" i="1"/>
  <c r="AR277" i="1"/>
  <c r="AR262" i="1"/>
  <c r="AR244" i="1"/>
  <c r="AR241" i="1"/>
  <c r="AR231" i="1"/>
  <c r="AR228" i="1"/>
  <c r="AR211" i="1"/>
  <c r="AR203" i="1"/>
  <c r="AR491" i="1"/>
  <c r="AR488" i="1"/>
  <c r="AR485" i="1"/>
  <c r="AR475" i="1"/>
  <c r="AR472" i="1"/>
  <c r="AR463" i="1"/>
  <c r="AR455" i="1"/>
  <c r="AR452" i="1"/>
  <c r="AR449" i="1"/>
  <c r="AR438" i="1"/>
  <c r="AR430" i="1"/>
  <c r="AR417" i="1"/>
  <c r="AR415" i="1"/>
  <c r="AR413" i="1"/>
  <c r="AR410" i="1"/>
  <c r="AR402" i="1"/>
  <c r="AR394" i="1"/>
  <c r="AR389" i="1"/>
  <c r="AR383" i="1"/>
  <c r="AR369" i="1"/>
  <c r="AR367" i="1"/>
  <c r="AR361" i="1"/>
  <c r="AR358" i="1"/>
  <c r="AR345" i="1"/>
  <c r="AR342" i="1"/>
  <c r="AR333" i="1"/>
  <c r="AR328" i="1"/>
  <c r="AR325" i="1"/>
  <c r="AR320" i="1"/>
  <c r="AR317" i="1"/>
  <c r="AR312" i="1"/>
  <c r="AR302" i="1"/>
  <c r="AR289" i="1"/>
  <c r="AR286" i="1"/>
  <c r="AR283" i="1"/>
  <c r="AR274" i="1"/>
  <c r="AR271" i="1"/>
  <c r="AR265" i="1"/>
  <c r="AR256" i="1"/>
  <c r="AR252" i="1"/>
  <c r="AR248" i="1"/>
  <c r="AR238" i="1"/>
  <c r="AR219" i="1"/>
  <c r="AR206" i="1"/>
  <c r="AR495" i="1"/>
  <c r="AR492" i="1"/>
  <c r="AR479" i="1"/>
  <c r="AR476" i="1"/>
  <c r="AR469" i="1"/>
  <c r="AR466" i="1"/>
  <c r="AR458" i="1"/>
  <c r="AR444" i="1"/>
  <c r="AR441" i="1"/>
  <c r="AR433" i="1"/>
  <c r="AR425" i="1"/>
  <c r="AR422" i="1"/>
  <c r="AR408" i="1"/>
  <c r="AR405" i="1"/>
  <c r="AR397" i="1"/>
  <c r="AR392" i="1"/>
  <c r="AR386" i="1"/>
  <c r="AR380" i="1"/>
  <c r="AR376" i="1"/>
  <c r="AR372" i="1"/>
  <c r="AR364" i="1"/>
  <c r="AR346" i="1"/>
  <c r="AR339" i="1"/>
  <c r="AR309" i="1"/>
  <c r="AR303" i="1"/>
  <c r="AR300" i="1"/>
  <c r="AR298" i="1"/>
  <c r="AR295" i="1"/>
  <c r="AR281" i="1"/>
  <c r="AR268" i="1"/>
  <c r="AR260" i="1"/>
  <c r="AR235" i="1"/>
  <c r="AR232" i="1"/>
  <c r="AR229" i="1"/>
  <c r="AR225" i="1"/>
  <c r="AR222" i="1"/>
  <c r="AR217" i="1"/>
  <c r="AR214" i="1"/>
  <c r="AR209" i="1"/>
  <c r="AR200" i="1"/>
  <c r="AR198" i="1"/>
  <c r="AR387" i="1"/>
  <c r="AR373" i="1"/>
  <c r="AR331" i="1"/>
  <c r="AR304" i="1"/>
  <c r="AR236" i="1"/>
  <c r="AR193" i="1"/>
  <c r="AR188" i="1"/>
  <c r="AR183" i="1"/>
  <c r="AR175" i="1"/>
  <c r="AR171" i="1"/>
  <c r="AR149" i="1"/>
  <c r="AR146" i="1"/>
  <c r="AR143" i="1"/>
  <c r="AR140" i="1"/>
  <c r="AR132" i="1"/>
  <c r="AR129" i="1"/>
  <c r="AR117" i="1"/>
  <c r="AR102" i="1"/>
  <c r="AR87" i="1"/>
  <c r="AR68" i="1"/>
  <c r="AR65" i="1"/>
  <c r="AR55" i="1"/>
  <c r="AR50" i="1"/>
  <c r="AR47" i="1"/>
  <c r="AR42" i="1"/>
  <c r="AR39" i="1"/>
  <c r="AR34" i="1"/>
  <c r="AR31" i="1"/>
  <c r="AR26" i="1"/>
  <c r="AR480" i="1"/>
  <c r="AR453" i="1"/>
  <c r="AR190" i="1"/>
  <c r="AR170" i="1"/>
  <c r="AR158" i="1"/>
  <c r="AR108" i="1"/>
  <c r="AR93" i="1"/>
  <c r="AR57" i="1"/>
  <c r="AR28" i="1"/>
  <c r="AR473" i="1"/>
  <c r="AR464" i="1"/>
  <c r="AR423" i="1"/>
  <c r="AR269" i="1"/>
  <c r="AR196" i="1"/>
  <c r="AR191" i="1"/>
  <c r="AR181" i="1"/>
  <c r="AR178" i="1"/>
  <c r="AR165" i="1"/>
  <c r="AR162" i="1"/>
  <c r="AR159" i="1"/>
  <c r="AR156" i="1"/>
  <c r="AR135" i="1"/>
  <c r="AR124" i="1"/>
  <c r="AR109" i="1"/>
  <c r="AR106" i="1"/>
  <c r="AR94" i="1"/>
  <c r="AR91" i="1"/>
  <c r="AR88" i="1"/>
  <c r="AR82" i="1"/>
  <c r="AR79" i="1"/>
  <c r="AR75" i="1"/>
  <c r="AR71" i="1"/>
  <c r="AR62" i="1"/>
  <c r="AR58" i="1"/>
  <c r="AR23" i="1"/>
  <c r="AR496" i="1"/>
  <c r="AR365" i="1"/>
  <c r="AR337" i="1"/>
  <c r="AR323" i="1"/>
  <c r="AR220" i="1"/>
  <c r="AR207" i="1"/>
  <c r="AR197" i="1"/>
  <c r="AR186" i="1"/>
  <c r="AR172" i="1"/>
  <c r="AR168" i="1"/>
  <c r="AR153" i="1"/>
  <c r="AR150" i="1"/>
  <c r="AR144" i="1"/>
  <c r="AR136" i="1"/>
  <c r="AR130" i="1"/>
  <c r="AR127" i="1"/>
  <c r="AR121" i="1"/>
  <c r="AR115" i="1"/>
  <c r="AR112" i="1"/>
  <c r="AR100" i="1"/>
  <c r="AR97" i="1"/>
  <c r="AR85" i="1"/>
  <c r="AR66" i="1"/>
  <c r="AR56" i="1"/>
  <c r="AR53" i="1"/>
  <c r="AR48" i="1"/>
  <c r="AR45" i="1"/>
  <c r="AR40" i="1"/>
  <c r="AR37" i="1"/>
  <c r="AR32" i="1"/>
  <c r="AR29" i="1"/>
  <c r="AR174" i="1"/>
  <c r="AR456" i="1"/>
  <c r="AR384" i="1"/>
  <c r="AR370" i="1"/>
  <c r="AR352" i="1"/>
  <c r="AR347" i="1"/>
  <c r="AR284" i="1"/>
  <c r="AR233" i="1"/>
  <c r="AR194" i="1"/>
  <c r="AR189" i="1"/>
  <c r="AR176" i="1"/>
  <c r="AR160" i="1"/>
  <c r="AR147" i="1"/>
  <c r="AR141" i="1"/>
  <c r="AR133" i="1"/>
  <c r="AR118" i="1"/>
  <c r="AR103" i="1"/>
  <c r="AR92" i="1"/>
  <c r="AR76" i="1"/>
  <c r="AR72" i="1"/>
  <c r="AR69" i="1"/>
  <c r="AR63" i="1"/>
  <c r="AR59" i="1"/>
  <c r="AR24" i="1"/>
  <c r="AR381" i="1"/>
  <c r="AR195" i="1"/>
  <c r="AR192" i="1"/>
  <c r="AR119" i="1"/>
  <c r="AR41" i="1"/>
  <c r="AR470" i="1"/>
  <c r="AR420" i="1"/>
  <c r="AR403" i="1"/>
  <c r="AR343" i="1"/>
  <c r="AR315" i="1"/>
  <c r="AR266" i="1"/>
  <c r="AR184" i="1"/>
  <c r="AR182" i="1"/>
  <c r="AR179" i="1"/>
  <c r="AR166" i="1"/>
  <c r="AR163" i="1"/>
  <c r="AR157" i="1"/>
  <c r="AR154" i="1"/>
  <c r="AR137" i="1"/>
  <c r="AR125" i="1"/>
  <c r="AR122" i="1"/>
  <c r="AR110" i="1"/>
  <c r="AR107" i="1"/>
  <c r="AR104" i="1"/>
  <c r="AR98" i="1"/>
  <c r="AR95" i="1"/>
  <c r="AR89" i="1"/>
  <c r="AR83" i="1"/>
  <c r="AR80" i="1"/>
  <c r="AR54" i="1"/>
  <c r="AR51" i="1"/>
  <c r="AR46" i="1"/>
  <c r="AR43" i="1"/>
  <c r="AR38" i="1"/>
  <c r="AR35" i="1"/>
  <c r="AR30" i="1"/>
  <c r="AR27" i="1"/>
  <c r="AR395" i="1"/>
  <c r="AR180" i="1"/>
  <c r="AR177" i="1"/>
  <c r="AR70" i="1"/>
  <c r="AR52" i="1"/>
  <c r="AR49" i="1"/>
  <c r="AR44" i="1"/>
  <c r="AR36" i="1"/>
  <c r="AR33" i="1"/>
  <c r="AR489" i="1"/>
  <c r="AR439" i="1"/>
  <c r="AR390" i="1"/>
  <c r="AR239" i="1"/>
  <c r="AR187" i="1"/>
  <c r="AR173" i="1"/>
  <c r="AR169" i="1"/>
  <c r="AR151" i="1"/>
  <c r="AR148" i="1"/>
  <c r="AR145" i="1"/>
  <c r="AR142" i="1"/>
  <c r="AR138" i="1"/>
  <c r="AR131" i="1"/>
  <c r="AR128" i="1"/>
  <c r="AR116" i="1"/>
  <c r="AR113" i="1"/>
  <c r="AR101" i="1"/>
  <c r="AR86" i="1"/>
  <c r="AR77" i="1"/>
  <c r="AR73" i="1"/>
  <c r="AR67" i="1"/>
  <c r="AR64" i="1"/>
  <c r="AR60" i="1"/>
  <c r="AR22" i="1"/>
  <c r="AR431" i="1"/>
  <c r="AR400" i="1"/>
  <c r="AR377" i="1"/>
  <c r="AR359" i="1"/>
  <c r="AR185" i="1"/>
  <c r="AR167" i="1"/>
  <c r="AR155" i="1"/>
  <c r="AR152" i="1"/>
  <c r="AR139" i="1"/>
  <c r="AR126" i="1"/>
  <c r="AR123" i="1"/>
  <c r="AR120" i="1"/>
  <c r="AR114" i="1"/>
  <c r="AR111" i="1"/>
  <c r="AR105" i="1"/>
  <c r="AR99" i="1"/>
  <c r="AR96" i="1"/>
  <c r="AR84" i="1"/>
  <c r="AR81" i="1"/>
  <c r="AR78" i="1"/>
  <c r="AR74" i="1"/>
  <c r="AR61" i="1"/>
  <c r="AR25" i="1"/>
  <c r="AR272" i="1"/>
  <c r="AR164" i="1"/>
  <c r="AR161" i="1"/>
  <c r="AR134" i="1"/>
  <c r="AR90" i="1"/>
  <c r="AQ495" i="1"/>
  <c r="AQ492" i="1"/>
  <c r="AQ479" i="1"/>
  <c r="AQ476" i="1"/>
  <c r="AQ469" i="1"/>
  <c r="AQ466" i="1"/>
  <c r="AQ458" i="1"/>
  <c r="AQ444" i="1"/>
  <c r="AQ441" i="1"/>
  <c r="AQ433" i="1"/>
  <c r="AQ425" i="1"/>
  <c r="AQ422" i="1"/>
  <c r="AQ408" i="1"/>
  <c r="AQ405" i="1"/>
  <c r="AQ397" i="1"/>
  <c r="AQ392" i="1"/>
  <c r="AQ386" i="1"/>
  <c r="AQ380" i="1"/>
  <c r="AQ376" i="1"/>
  <c r="AQ372" i="1"/>
  <c r="AQ364" i="1"/>
  <c r="AQ346" i="1"/>
  <c r="AQ339" i="1"/>
  <c r="AQ309" i="1"/>
  <c r="AQ303" i="1"/>
  <c r="AQ300" i="1"/>
  <c r="AQ298" i="1"/>
  <c r="AQ295" i="1"/>
  <c r="AQ281" i="1"/>
  <c r="AQ268" i="1"/>
  <c r="AQ260" i="1"/>
  <c r="AQ235" i="1"/>
  <c r="AQ232" i="1"/>
  <c r="AQ229" i="1"/>
  <c r="AQ225" i="1"/>
  <c r="AQ222" i="1"/>
  <c r="AQ217" i="1"/>
  <c r="AQ214" i="1"/>
  <c r="AQ209" i="1"/>
  <c r="AQ200" i="1"/>
  <c r="AQ198" i="1"/>
  <c r="AQ496" i="1"/>
  <c r="AQ489" i="1"/>
  <c r="AQ480" i="1"/>
  <c r="AQ473" i="1"/>
  <c r="AQ470" i="1"/>
  <c r="AQ464" i="1"/>
  <c r="AQ456" i="1"/>
  <c r="AQ453" i="1"/>
  <c r="AQ439" i="1"/>
  <c r="AQ431" i="1"/>
  <c r="AQ423" i="1"/>
  <c r="AQ420" i="1"/>
  <c r="AQ403" i="1"/>
  <c r="AQ400" i="1"/>
  <c r="AQ395" i="1"/>
  <c r="AQ390" i="1"/>
  <c r="AQ387" i="1"/>
  <c r="AQ384" i="1"/>
  <c r="AQ381" i="1"/>
  <c r="AQ377" i="1"/>
  <c r="AQ373" i="1"/>
  <c r="AQ370" i="1"/>
  <c r="AQ365" i="1"/>
  <c r="AQ359" i="1"/>
  <c r="AQ352" i="1"/>
  <c r="AQ347" i="1"/>
  <c r="AQ343" i="1"/>
  <c r="AQ337" i="1"/>
  <c r="AQ331" i="1"/>
  <c r="AQ323" i="1"/>
  <c r="AQ315" i="1"/>
  <c r="AQ304" i="1"/>
  <c r="AQ284" i="1"/>
  <c r="AQ272" i="1"/>
  <c r="AQ269" i="1"/>
  <c r="AQ266" i="1"/>
  <c r="AQ239" i="1"/>
  <c r="AQ236" i="1"/>
  <c r="AQ233" i="1"/>
  <c r="AQ220" i="1"/>
  <c r="AQ207" i="1"/>
  <c r="AQ500" i="1"/>
  <c r="AQ493" i="1"/>
  <c r="AQ477" i="1"/>
  <c r="AQ467" i="1"/>
  <c r="AQ459" i="1"/>
  <c r="AQ445" i="1"/>
  <c r="AQ442" i="1"/>
  <c r="AQ434" i="1"/>
  <c r="AQ426" i="1"/>
  <c r="AQ418" i="1"/>
  <c r="AQ416" i="1"/>
  <c r="AQ414" i="1"/>
  <c r="AQ412" i="1"/>
  <c r="AQ409" i="1"/>
  <c r="AQ406" i="1"/>
  <c r="AQ398" i="1"/>
  <c r="AQ393" i="1"/>
  <c r="AQ368" i="1"/>
  <c r="AQ362" i="1"/>
  <c r="AQ356" i="1"/>
  <c r="AQ348" i="1"/>
  <c r="AQ332" i="1"/>
  <c r="AQ329" i="1"/>
  <c r="AQ324" i="1"/>
  <c r="AQ321" i="1"/>
  <c r="AQ316" i="1"/>
  <c r="AQ307" i="1"/>
  <c r="AQ301" i="1"/>
  <c r="AQ287" i="1"/>
  <c r="AQ282" i="1"/>
  <c r="AQ279" i="1"/>
  <c r="AQ261" i="1"/>
  <c r="AQ258" i="1"/>
  <c r="AQ254" i="1"/>
  <c r="AQ250" i="1"/>
  <c r="AQ246" i="1"/>
  <c r="AQ230" i="1"/>
  <c r="AQ226" i="1"/>
  <c r="AQ223" i="1"/>
  <c r="AQ218" i="1"/>
  <c r="AQ215" i="1"/>
  <c r="AQ210" i="1"/>
  <c r="AQ199" i="1"/>
  <c r="AQ490" i="1"/>
  <c r="AQ487" i="1"/>
  <c r="AQ484" i="1"/>
  <c r="AQ474" i="1"/>
  <c r="AQ471" i="1"/>
  <c r="AQ462" i="1"/>
  <c r="AQ454" i="1"/>
  <c r="AQ451" i="1"/>
  <c r="AQ448" i="1"/>
  <c r="AQ437" i="1"/>
  <c r="AQ429" i="1"/>
  <c r="AQ421" i="1"/>
  <c r="AQ391" i="1"/>
  <c r="AQ385" i="1"/>
  <c r="AQ378" i="1"/>
  <c r="AQ374" i="1"/>
  <c r="AQ366" i="1"/>
  <c r="AQ349" i="1"/>
  <c r="AQ344" i="1"/>
  <c r="AQ338" i="1"/>
  <c r="AQ335" i="1"/>
  <c r="AQ313" i="1"/>
  <c r="AQ308" i="1"/>
  <c r="AQ299" i="1"/>
  <c r="AQ296" i="1"/>
  <c r="AQ293" i="1"/>
  <c r="AQ288" i="1"/>
  <c r="AQ276" i="1"/>
  <c r="AQ273" i="1"/>
  <c r="AQ264" i="1"/>
  <c r="AQ243" i="1"/>
  <c r="AQ240" i="1"/>
  <c r="AQ237" i="1"/>
  <c r="AQ227" i="1"/>
  <c r="AQ205" i="1"/>
  <c r="AQ497" i="1"/>
  <c r="AQ494" i="1"/>
  <c r="AQ481" i="1"/>
  <c r="AQ478" i="1"/>
  <c r="AQ465" i="1"/>
  <c r="AQ457" i="1"/>
  <c r="AQ440" i="1"/>
  <c r="AQ432" i="1"/>
  <c r="AQ424" i="1"/>
  <c r="AQ419" i="1"/>
  <c r="AQ404" i="1"/>
  <c r="AQ401" i="1"/>
  <c r="AQ396" i="1"/>
  <c r="AQ382" i="1"/>
  <c r="AQ360" i="1"/>
  <c r="AQ353" i="1"/>
  <c r="AQ341" i="1"/>
  <c r="AQ336" i="1"/>
  <c r="AQ330" i="1"/>
  <c r="AQ322" i="1"/>
  <c r="AQ314" i="1"/>
  <c r="AQ305" i="1"/>
  <c r="AQ291" i="1"/>
  <c r="AQ285" i="1"/>
  <c r="AQ280" i="1"/>
  <c r="AQ270" i="1"/>
  <c r="AQ267" i="1"/>
  <c r="AQ259" i="1"/>
  <c r="AQ255" i="1"/>
  <c r="AQ251" i="1"/>
  <c r="AQ247" i="1"/>
  <c r="AQ234" i="1"/>
  <c r="AQ224" i="1"/>
  <c r="AQ221" i="1"/>
  <c r="AQ216" i="1"/>
  <c r="AQ213" i="1"/>
  <c r="AQ208" i="1"/>
  <c r="AQ202" i="1"/>
  <c r="AQ498" i="1"/>
  <c r="AQ482" i="1"/>
  <c r="AQ468" i="1"/>
  <c r="AQ460" i="1"/>
  <c r="AQ446" i="1"/>
  <c r="AQ443" i="1"/>
  <c r="AQ435" i="1"/>
  <c r="AQ427" i="1"/>
  <c r="AQ407" i="1"/>
  <c r="AQ399" i="1"/>
  <c r="AQ388" i="1"/>
  <c r="AQ379" i="1"/>
  <c r="AQ375" i="1"/>
  <c r="AQ371" i="1"/>
  <c r="AQ363" i="1"/>
  <c r="AQ357" i="1"/>
  <c r="AQ354" i="1"/>
  <c r="AQ350" i="1"/>
  <c r="AQ327" i="1"/>
  <c r="AQ319" i="1"/>
  <c r="AQ311" i="1"/>
  <c r="AQ306" i="1"/>
  <c r="AQ297" i="1"/>
  <c r="AQ294" i="1"/>
  <c r="AQ277" i="1"/>
  <c r="AQ262" i="1"/>
  <c r="AQ244" i="1"/>
  <c r="AQ241" i="1"/>
  <c r="AQ231" i="1"/>
  <c r="AQ228" i="1"/>
  <c r="AQ211" i="1"/>
  <c r="AQ203" i="1"/>
  <c r="AQ491" i="1"/>
  <c r="AQ488" i="1"/>
  <c r="AQ485" i="1"/>
  <c r="AQ475" i="1"/>
  <c r="AQ472" i="1"/>
  <c r="AQ463" i="1"/>
  <c r="AQ455" i="1"/>
  <c r="AQ452" i="1"/>
  <c r="AQ449" i="1"/>
  <c r="AQ438" i="1"/>
  <c r="AQ430" i="1"/>
  <c r="AQ417" i="1"/>
  <c r="AQ415" i="1"/>
  <c r="AQ413" i="1"/>
  <c r="AQ410" i="1"/>
  <c r="AQ402" i="1"/>
  <c r="AQ394" i="1"/>
  <c r="AQ389" i="1"/>
  <c r="AQ383" i="1"/>
  <c r="AQ369" i="1"/>
  <c r="AQ367" i="1"/>
  <c r="AQ361" i="1"/>
  <c r="AQ358" i="1"/>
  <c r="AQ345" i="1"/>
  <c r="AQ342" i="1"/>
  <c r="AQ333" i="1"/>
  <c r="AQ328" i="1"/>
  <c r="AQ325" i="1"/>
  <c r="AQ320" i="1"/>
  <c r="AQ317" i="1"/>
  <c r="AQ312" i="1"/>
  <c r="AQ302" i="1"/>
  <c r="AQ289" i="1"/>
  <c r="AQ286" i="1"/>
  <c r="AQ283" i="1"/>
  <c r="AQ274" i="1"/>
  <c r="AQ271" i="1"/>
  <c r="AQ265" i="1"/>
  <c r="AQ256" i="1"/>
  <c r="AQ252" i="1"/>
  <c r="AQ248" i="1"/>
  <c r="AQ238" i="1"/>
  <c r="AQ219" i="1"/>
  <c r="AQ206" i="1"/>
  <c r="AQ450" i="1"/>
  <c r="AQ318" i="1"/>
  <c r="AQ292" i="1"/>
  <c r="AQ185" i="1"/>
  <c r="AQ167" i="1"/>
  <c r="AQ155" i="1"/>
  <c r="AQ152" i="1"/>
  <c r="AQ139" i="1"/>
  <c r="AQ126" i="1"/>
  <c r="AQ123" i="1"/>
  <c r="AQ120" i="1"/>
  <c r="AQ114" i="1"/>
  <c r="AQ111" i="1"/>
  <c r="AQ105" i="1"/>
  <c r="AQ99" i="1"/>
  <c r="AQ96" i="1"/>
  <c r="AQ84" i="1"/>
  <c r="AQ81" i="1"/>
  <c r="AQ78" i="1"/>
  <c r="AQ74" i="1"/>
  <c r="AQ61" i="1"/>
  <c r="AQ25" i="1"/>
  <c r="AQ173" i="1"/>
  <c r="AQ128" i="1"/>
  <c r="AQ116" i="1"/>
  <c r="AQ77" i="1"/>
  <c r="AQ73" i="1"/>
  <c r="AQ428" i="1"/>
  <c r="AQ351" i="1"/>
  <c r="AQ242" i="1"/>
  <c r="AQ193" i="1"/>
  <c r="AQ188" i="1"/>
  <c r="AQ183" i="1"/>
  <c r="AQ175" i="1"/>
  <c r="AQ171" i="1"/>
  <c r="AQ149" i="1"/>
  <c r="AQ146" i="1"/>
  <c r="AQ143" i="1"/>
  <c r="AQ140" i="1"/>
  <c r="AQ132" i="1"/>
  <c r="AQ129" i="1"/>
  <c r="AQ117" i="1"/>
  <c r="AQ102" i="1"/>
  <c r="AQ87" i="1"/>
  <c r="AQ68" i="1"/>
  <c r="AQ65" i="1"/>
  <c r="AQ55" i="1"/>
  <c r="AQ50" i="1"/>
  <c r="AQ47" i="1"/>
  <c r="AQ42" i="1"/>
  <c r="AQ39" i="1"/>
  <c r="AQ34" i="1"/>
  <c r="AQ31" i="1"/>
  <c r="AQ26" i="1"/>
  <c r="AQ483" i="1"/>
  <c r="AQ411" i="1"/>
  <c r="AQ310" i="1"/>
  <c r="AQ275" i="1"/>
  <c r="AQ212" i="1"/>
  <c r="AQ196" i="1"/>
  <c r="AQ191" i="1"/>
  <c r="AQ181" i="1"/>
  <c r="AQ178" i="1"/>
  <c r="AQ165" i="1"/>
  <c r="AQ162" i="1"/>
  <c r="AQ159" i="1"/>
  <c r="AQ156" i="1"/>
  <c r="AQ135" i="1"/>
  <c r="AQ124" i="1"/>
  <c r="AQ109" i="1"/>
  <c r="AQ106" i="1"/>
  <c r="AQ94" i="1"/>
  <c r="AQ91" i="1"/>
  <c r="AQ88" i="1"/>
  <c r="AQ82" i="1"/>
  <c r="AQ79" i="1"/>
  <c r="AQ75" i="1"/>
  <c r="AQ71" i="1"/>
  <c r="AQ62" i="1"/>
  <c r="AQ58" i="1"/>
  <c r="AQ23" i="1"/>
  <c r="AQ169" i="1"/>
  <c r="AQ151" i="1"/>
  <c r="AQ148" i="1"/>
  <c r="AQ113" i="1"/>
  <c r="AQ461" i="1"/>
  <c r="AQ447" i="1"/>
  <c r="AQ257" i="1"/>
  <c r="AQ197" i="1"/>
  <c r="AQ186" i="1"/>
  <c r="AQ172" i="1"/>
  <c r="AQ168" i="1"/>
  <c r="AQ153" i="1"/>
  <c r="AQ150" i="1"/>
  <c r="AQ144" i="1"/>
  <c r="AQ136" i="1"/>
  <c r="AQ130" i="1"/>
  <c r="AQ127" i="1"/>
  <c r="AQ121" i="1"/>
  <c r="AQ115" i="1"/>
  <c r="AQ112" i="1"/>
  <c r="AQ100" i="1"/>
  <c r="AQ97" i="1"/>
  <c r="AQ85" i="1"/>
  <c r="AQ66" i="1"/>
  <c r="AQ56" i="1"/>
  <c r="AQ53" i="1"/>
  <c r="AQ48" i="1"/>
  <c r="AQ45" i="1"/>
  <c r="AQ40" i="1"/>
  <c r="AQ37" i="1"/>
  <c r="AQ32" i="1"/>
  <c r="AQ29" i="1"/>
  <c r="AQ340" i="1"/>
  <c r="AQ187" i="1"/>
  <c r="AQ142" i="1"/>
  <c r="AQ101" i="1"/>
  <c r="AQ64" i="1"/>
  <c r="AQ60" i="1"/>
  <c r="AQ22" i="1"/>
  <c r="AQ334" i="1"/>
  <c r="AQ253" i="1"/>
  <c r="AQ204" i="1"/>
  <c r="AQ194" i="1"/>
  <c r="AQ189" i="1"/>
  <c r="AQ176" i="1"/>
  <c r="AQ160" i="1"/>
  <c r="AQ147" i="1"/>
  <c r="AQ141" i="1"/>
  <c r="AQ133" i="1"/>
  <c r="AQ118" i="1"/>
  <c r="AQ103" i="1"/>
  <c r="AQ92" i="1"/>
  <c r="AQ76" i="1"/>
  <c r="AQ72" i="1"/>
  <c r="AQ69" i="1"/>
  <c r="AQ63" i="1"/>
  <c r="AQ59" i="1"/>
  <c r="AQ24" i="1"/>
  <c r="AQ326" i="1"/>
  <c r="AQ138" i="1"/>
  <c r="AQ131" i="1"/>
  <c r="AQ290" i="1"/>
  <c r="AQ249" i="1"/>
  <c r="AQ184" i="1"/>
  <c r="AQ182" i="1"/>
  <c r="AQ179" i="1"/>
  <c r="AQ166" i="1"/>
  <c r="AQ163" i="1"/>
  <c r="AQ157" i="1"/>
  <c r="AQ154" i="1"/>
  <c r="AQ137" i="1"/>
  <c r="AQ125" i="1"/>
  <c r="AQ122" i="1"/>
  <c r="AQ110" i="1"/>
  <c r="AQ107" i="1"/>
  <c r="AQ104" i="1"/>
  <c r="AQ98" i="1"/>
  <c r="AQ95" i="1"/>
  <c r="AQ89" i="1"/>
  <c r="AQ83" i="1"/>
  <c r="AQ80" i="1"/>
  <c r="AQ54" i="1"/>
  <c r="AQ51" i="1"/>
  <c r="AQ46" i="1"/>
  <c r="AQ43" i="1"/>
  <c r="AQ38" i="1"/>
  <c r="AQ35" i="1"/>
  <c r="AQ30" i="1"/>
  <c r="AQ27" i="1"/>
  <c r="AQ486" i="1"/>
  <c r="AQ436" i="1"/>
  <c r="AQ355" i="1"/>
  <c r="AQ278" i="1"/>
  <c r="AQ201" i="1"/>
  <c r="AQ195" i="1"/>
  <c r="AQ192" i="1"/>
  <c r="AQ190" i="1"/>
  <c r="AQ180" i="1"/>
  <c r="AQ177" i="1"/>
  <c r="AQ174" i="1"/>
  <c r="AQ170" i="1"/>
  <c r="AQ164" i="1"/>
  <c r="AQ161" i="1"/>
  <c r="AQ158" i="1"/>
  <c r="AQ134" i="1"/>
  <c r="AQ119" i="1"/>
  <c r="AQ108" i="1"/>
  <c r="AQ93" i="1"/>
  <c r="AQ90" i="1"/>
  <c r="AQ70" i="1"/>
  <c r="AQ57" i="1"/>
  <c r="AQ52" i="1"/>
  <c r="AQ49" i="1"/>
  <c r="AQ44" i="1"/>
  <c r="AQ41" i="1"/>
  <c r="AQ36" i="1"/>
  <c r="AQ33" i="1"/>
  <c r="AQ28" i="1"/>
  <c r="AQ499" i="1"/>
  <c r="AQ263" i="1"/>
  <c r="AQ245" i="1"/>
  <c r="AQ145" i="1"/>
  <c r="AQ86" i="1"/>
  <c r="AQ67" i="1"/>
  <c r="BR142" i="1"/>
  <c r="AV482" i="1"/>
  <c r="BQ467" i="1"/>
  <c r="BR467" i="1"/>
  <c r="BR484" i="1"/>
  <c r="AV490" i="1"/>
  <c r="AV495" i="1"/>
  <c r="BQ495" i="1"/>
  <c r="BQ493" i="1"/>
  <c r="BR480" i="1"/>
  <c r="BQ477" i="1"/>
  <c r="BR392" i="1"/>
  <c r="BP418" i="1"/>
  <c r="BR418" i="1" s="1"/>
  <c r="BQ370" i="1"/>
  <c r="BR356" i="1"/>
  <c r="AV387" i="1"/>
  <c r="AV399" i="1"/>
  <c r="BR367" i="1"/>
  <c r="BP318" i="1"/>
  <c r="BR318" i="1" s="1"/>
  <c r="BQ305" i="1"/>
  <c r="BP299" i="1"/>
  <c r="BR299" i="1" s="1"/>
  <c r="BR259" i="1"/>
  <c r="BR224" i="1"/>
  <c r="BQ211" i="1"/>
  <c r="BQ84" i="1"/>
  <c r="BR108" i="1"/>
  <c r="BQ205" i="1"/>
  <c r="BQ140" i="1"/>
  <c r="BQ120" i="1"/>
  <c r="BR64" i="1"/>
  <c r="BQ189" i="1"/>
  <c r="BR146" i="1"/>
  <c r="BQ195" i="1"/>
  <c r="BQ44" i="1"/>
  <c r="BQ28" i="1"/>
  <c r="BR150" i="1"/>
  <c r="BQ47" i="1"/>
  <c r="BQ191" i="1"/>
  <c r="AV36" i="1"/>
  <c r="BQ201" i="1"/>
  <c r="BP142" i="1"/>
  <c r="AV478" i="1"/>
  <c r="BR454" i="1"/>
  <c r="BQ415" i="1"/>
  <c r="BR443" i="1"/>
  <c r="BQ453" i="1"/>
  <c r="BQ429" i="1"/>
  <c r="BQ480" i="1"/>
  <c r="BQ371" i="1"/>
  <c r="BQ326" i="1"/>
  <c r="BR368" i="1"/>
  <c r="BP308" i="1"/>
  <c r="BR308" i="1" s="1"/>
  <c r="BQ352" i="1"/>
  <c r="AV314" i="1"/>
  <c r="BR305" i="1"/>
  <c r="BQ304" i="1"/>
  <c r="BQ225" i="1"/>
  <c r="BR218" i="1"/>
  <c r="AV209" i="1"/>
  <c r="BQ259" i="1"/>
  <c r="BQ271" i="1"/>
  <c r="BQ199" i="1"/>
  <c r="BQ100" i="1"/>
  <c r="BP124" i="1"/>
  <c r="BR124" i="1" s="1"/>
  <c r="BP68" i="1"/>
  <c r="BR68" i="1" s="1"/>
  <c r="BQ66" i="1"/>
  <c r="BR152" i="1"/>
  <c r="BQ49" i="1"/>
  <c r="BR154" i="1"/>
  <c r="BR126" i="1"/>
  <c r="BR94" i="1"/>
  <c r="BQ37" i="1"/>
  <c r="BQ31" i="1"/>
  <c r="BP110" i="1"/>
  <c r="BR110" i="1" s="1"/>
  <c r="AV52" i="1"/>
  <c r="BP132" i="1"/>
  <c r="BR132" i="1" s="1"/>
  <c r="BQ463" i="1"/>
  <c r="BQ447" i="1"/>
  <c r="BR450" i="1"/>
  <c r="BQ465" i="1"/>
  <c r="BQ419" i="1"/>
  <c r="BQ469" i="1"/>
  <c r="BR423" i="1"/>
  <c r="BR453" i="1"/>
  <c r="BQ395" i="1"/>
  <c r="BQ366" i="1"/>
  <c r="AV360" i="1"/>
  <c r="BQ297" i="1"/>
  <c r="BR304" i="1"/>
  <c r="BQ303" i="1"/>
  <c r="BQ260" i="1"/>
  <c r="BQ263" i="1"/>
  <c r="BR261" i="1"/>
  <c r="BP267" i="1"/>
  <c r="BR267" i="1" s="1"/>
  <c r="BR197" i="1"/>
  <c r="BR296" i="1"/>
  <c r="BQ224" i="1"/>
  <c r="BQ240" i="1"/>
  <c r="BQ229" i="1"/>
  <c r="BR90" i="1"/>
  <c r="BQ142" i="1"/>
  <c r="BP120" i="1"/>
  <c r="BR120" i="1" s="1"/>
  <c r="BR22" i="1"/>
  <c r="BP148" i="1"/>
  <c r="BR148" i="1" s="1"/>
  <c r="BP222" i="1"/>
  <c r="BR222" i="1" s="1"/>
  <c r="BQ32" i="1"/>
  <c r="BQ92" i="1"/>
  <c r="BQ53" i="1"/>
  <c r="BR175" i="1"/>
  <c r="BR354" i="1"/>
  <c r="BQ124" i="1"/>
  <c r="BR464" i="1"/>
  <c r="AV494" i="1"/>
  <c r="BR499" i="1"/>
  <c r="AV486" i="1"/>
  <c r="BR465" i="1"/>
  <c r="BQ468" i="1"/>
  <c r="BR469" i="1"/>
  <c r="BQ460" i="1"/>
  <c r="BQ461" i="1"/>
  <c r="BP415" i="1"/>
  <c r="BR415" i="1" s="1"/>
  <c r="BQ450" i="1"/>
  <c r="BQ365" i="1"/>
  <c r="BR396" i="1"/>
  <c r="BR385" i="1"/>
  <c r="BR395" i="1"/>
  <c r="BQ392" i="1"/>
  <c r="BQ379" i="1"/>
  <c r="BP381" i="1"/>
  <c r="BR381" i="1" s="1"/>
  <c r="BQ350" i="1"/>
  <c r="BQ337" i="1"/>
  <c r="BQ375" i="1"/>
  <c r="BR363" i="1"/>
  <c r="BP334" i="1"/>
  <c r="BR334" i="1" s="1"/>
  <c r="BQ299" i="1"/>
  <c r="BQ329" i="1"/>
  <c r="BP326" i="1"/>
  <c r="BR326" i="1" s="1"/>
  <c r="BP312" i="1"/>
  <c r="BR312" i="1" s="1"/>
  <c r="BR298" i="1"/>
  <c r="BQ273" i="1"/>
  <c r="BR240" i="1"/>
  <c r="BR232" i="1"/>
  <c r="BQ244" i="1"/>
  <c r="BQ132" i="1"/>
  <c r="BQ218" i="1"/>
  <c r="BR140" i="1"/>
  <c r="BQ219" i="1"/>
  <c r="BQ221" i="1"/>
  <c r="BP84" i="1"/>
  <c r="BR84" i="1" s="1"/>
  <c r="BR160" i="1"/>
  <c r="BQ51" i="1"/>
  <c r="BQ457" i="1"/>
  <c r="AV488" i="1"/>
  <c r="BQ444" i="1"/>
  <c r="BR409" i="1"/>
  <c r="BR366" i="1"/>
  <c r="AV330" i="1"/>
  <c r="AV322" i="1"/>
  <c r="BR322" i="1"/>
  <c r="BR271" i="1"/>
  <c r="BQ203" i="1"/>
  <c r="BQ90" i="1"/>
  <c r="BR106" i="1"/>
  <c r="BQ88" i="1"/>
  <c r="BP104" i="1"/>
  <c r="BR104" i="1" s="1"/>
  <c r="BR51" i="1"/>
  <c r="BQ48" i="1"/>
  <c r="BQ35" i="1"/>
  <c r="BQ43" i="1"/>
  <c r="BR158" i="1"/>
  <c r="BR293" i="1"/>
  <c r="BQ24" i="1"/>
  <c r="BQ490" i="1"/>
  <c r="BQ456" i="1"/>
  <c r="BR457" i="1"/>
  <c r="BQ449" i="1"/>
  <c r="BQ441" i="1"/>
  <c r="BQ433" i="1"/>
  <c r="BQ425" i="1"/>
  <c r="BR393" i="1"/>
  <c r="BQ393" i="1"/>
  <c r="BP500" i="1"/>
  <c r="BR500" i="1" s="1"/>
  <c r="BR362" i="1"/>
  <c r="BP352" i="1"/>
  <c r="BR352" i="1" s="1"/>
  <c r="BR297" i="1"/>
  <c r="BR286" i="1"/>
  <c r="BR225" i="1"/>
  <c r="BQ275" i="1"/>
  <c r="BR238" i="1"/>
  <c r="BR230" i="1"/>
  <c r="BQ230" i="1"/>
  <c r="AV194" i="1"/>
  <c r="BQ155" i="1"/>
  <c r="BQ64" i="1"/>
  <c r="BQ122" i="1"/>
  <c r="BQ131" i="1"/>
  <c r="BQ213" i="1"/>
  <c r="BQ106" i="1"/>
  <c r="BR156" i="1"/>
  <c r="BQ108" i="1"/>
  <c r="BR39" i="1"/>
  <c r="BQ27" i="1"/>
  <c r="BP78" i="1"/>
  <c r="BR78" i="1" s="1"/>
  <c r="BQ41" i="1"/>
  <c r="BP122" i="1"/>
  <c r="BR122" i="1" s="1"/>
  <c r="BQ486" i="1"/>
  <c r="AV479" i="1"/>
  <c r="BQ479" i="1"/>
  <c r="BQ454" i="1"/>
  <c r="BQ499" i="1"/>
  <c r="BR435" i="1"/>
  <c r="BQ413" i="1"/>
  <c r="BR449" i="1"/>
  <c r="BR496" i="1"/>
  <c r="BQ452" i="1"/>
  <c r="BQ487" i="1"/>
  <c r="BQ464" i="1"/>
  <c r="BR383" i="1"/>
  <c r="BR373" i="1"/>
  <c r="BP292" i="1"/>
  <c r="BR292" i="1" s="1"/>
  <c r="BQ293" i="1"/>
  <c r="BR294" i="1"/>
  <c r="BQ232" i="1"/>
  <c r="BQ104" i="1"/>
  <c r="BP88" i="1"/>
  <c r="BR88" i="1" s="1"/>
  <c r="BQ144" i="1"/>
  <c r="BQ237" i="1"/>
  <c r="BR448" i="1"/>
  <c r="BR478" i="1"/>
  <c r="BR445" i="1"/>
  <c r="BQ485" i="1"/>
  <c r="BQ448" i="1"/>
  <c r="BQ412" i="1"/>
  <c r="BQ432" i="1"/>
  <c r="BQ383" i="1"/>
  <c r="BQ418" i="1"/>
  <c r="BQ394" i="1"/>
  <c r="BQ373" i="1"/>
  <c r="BR291" i="1"/>
  <c r="BR244" i="1"/>
  <c r="BQ223" i="1"/>
  <c r="BQ67" i="1"/>
  <c r="BQ217" i="1"/>
  <c r="H52" i="5"/>
  <c r="BK7" i="1"/>
  <c r="BJ6" i="1"/>
  <c r="BF7" i="1"/>
  <c r="BH7" i="1"/>
  <c r="I48" i="5" s="1"/>
  <c r="BJ7" i="1"/>
  <c r="BI7" i="1"/>
  <c r="J37" i="5" s="1"/>
  <c r="BE6" i="1"/>
  <c r="BM6" i="1"/>
  <c r="AZ7" i="1"/>
  <c r="BF6" i="1"/>
  <c r="BG7" i="1"/>
  <c r="I47" i="5" s="1"/>
  <c r="BG6" i="1"/>
  <c r="AZ6" i="1"/>
  <c r="BI6" i="1"/>
  <c r="BN6" i="1"/>
  <c r="AY7" i="1"/>
  <c r="I55" i="5" s="1"/>
  <c r="BH6" i="1"/>
  <c r="E31" i="5"/>
  <c r="F31" i="5" s="1"/>
  <c r="E27" i="5"/>
  <c r="F27" i="5" s="1"/>
  <c r="E30" i="5"/>
  <c r="F30" i="5" s="1"/>
  <c r="E26" i="5"/>
  <c r="E22" i="5"/>
  <c r="F22" i="5" s="1"/>
  <c r="E29" i="5"/>
  <c r="F29" i="5" s="1"/>
  <c r="E25" i="5"/>
  <c r="F25" i="5" s="1"/>
  <c r="E21" i="5"/>
  <c r="F21" i="5" s="1"/>
  <c r="E28" i="5"/>
  <c r="F28" i="5" s="1"/>
  <c r="E24" i="5"/>
  <c r="F24" i="5" s="1"/>
  <c r="E20" i="5"/>
  <c r="E23" i="5"/>
  <c r="F23" i="5" s="1"/>
  <c r="AY6" i="1"/>
  <c r="BA7" i="1"/>
  <c r="H51" i="5"/>
  <c r="BA6" i="1"/>
  <c r="BK6" i="1"/>
  <c r="BE7" i="1"/>
  <c r="F2" i="6"/>
  <c r="E18" i="5"/>
  <c r="E7" i="5"/>
  <c r="F7" i="5" s="1"/>
  <c r="F3" i="5"/>
  <c r="E6" i="5"/>
  <c r="F6" i="5" s="1"/>
  <c r="E17" i="5"/>
  <c r="F17" i="5" s="1"/>
  <c r="E13" i="5"/>
  <c r="F13" i="5" s="1"/>
  <c r="E9" i="5"/>
  <c r="F9" i="5" s="1"/>
  <c r="E5" i="5"/>
  <c r="F5" i="5" s="1"/>
  <c r="E16" i="5"/>
  <c r="F16" i="5" s="1"/>
  <c r="E12" i="5"/>
  <c r="F12" i="5" s="1"/>
  <c r="E19" i="5"/>
  <c r="F19" i="5" s="1"/>
  <c r="E8" i="5"/>
  <c r="F8" i="5" s="1"/>
  <c r="E4" i="5"/>
  <c r="F4" i="5" s="1"/>
  <c r="E15" i="5"/>
  <c r="F15" i="5" s="1"/>
  <c r="E11" i="5"/>
  <c r="F11" i="5" s="1"/>
  <c r="E14" i="5"/>
  <c r="F14" i="5" s="1"/>
  <c r="E10" i="5"/>
  <c r="E36" i="5"/>
  <c r="F36" i="5" s="1"/>
  <c r="E35" i="5"/>
  <c r="E34" i="5"/>
  <c r="F34" i="5" s="1"/>
  <c r="E33" i="5"/>
  <c r="F33" i="5" s="1"/>
  <c r="E32" i="5"/>
  <c r="F55" i="5"/>
  <c r="D11" i="6"/>
  <c r="F37" i="5"/>
  <c r="E11" i="6" s="1"/>
  <c r="H37" i="5"/>
  <c r="E47" i="5"/>
  <c r="D15" i="6" s="1"/>
  <c r="F52" i="5"/>
  <c r="E18" i="6" s="1"/>
  <c r="D18" i="6"/>
  <c r="F41" i="5"/>
  <c r="F47" i="5" s="1"/>
  <c r="E15" i="6" s="1"/>
  <c r="F51" i="5"/>
  <c r="I51" i="5" l="1"/>
  <c r="BM7" i="1"/>
  <c r="J36" i="5" s="1"/>
  <c r="I52" i="5"/>
  <c r="BN7" i="1"/>
  <c r="I62" i="5" s="1"/>
  <c r="F10" i="5"/>
  <c r="E9" i="6" s="1"/>
  <c r="G17" i="5"/>
  <c r="D9" i="6" s="1"/>
  <c r="G25" i="5"/>
  <c r="D5" i="6" s="1"/>
  <c r="H31" i="5"/>
  <c r="F20" i="5"/>
  <c r="BQ9" i="1"/>
  <c r="AX7" i="1"/>
  <c r="BP9" i="1"/>
  <c r="AX6" i="1"/>
  <c r="BD6" i="1"/>
  <c r="BD7" i="1"/>
  <c r="J19" i="5" s="1"/>
  <c r="G36" i="5"/>
  <c r="D10" i="6" s="1"/>
  <c r="F35" i="5"/>
  <c r="E10" i="6" s="1"/>
  <c r="G19" i="5"/>
  <c r="F18" i="5"/>
  <c r="G9" i="5"/>
  <c r="D8" i="6" s="1"/>
  <c r="H19" i="5"/>
  <c r="E38" i="5"/>
  <c r="F2" i="5"/>
  <c r="F62" i="5"/>
  <c r="E17" i="6"/>
  <c r="F32" i="5"/>
  <c r="G34" i="5"/>
  <c r="D7" i="6" s="1"/>
  <c r="H36" i="5"/>
  <c r="G31" i="5"/>
  <c r="D6" i="6" s="1"/>
  <c r="F26" i="5"/>
  <c r="E6" i="6" s="1"/>
  <c r="I38" i="5" l="1"/>
  <c r="I63" i="5" s="1"/>
  <c r="J63" i="5"/>
  <c r="K36" i="5"/>
  <c r="F38" i="5"/>
  <c r="D23" i="6"/>
  <c r="BR9" i="1"/>
  <c r="H38" i="5"/>
  <c r="D22" i="6"/>
  <c r="E7" i="6"/>
  <c r="E87" i="5"/>
  <c r="D25" i="6" s="1"/>
  <c r="J31" i="5"/>
  <c r="J38" i="5" s="1"/>
  <c r="BP7" i="1"/>
  <c r="E88" i="5"/>
  <c r="D26" i="6"/>
  <c r="K19" i="5"/>
  <c r="E8" i="6"/>
  <c r="K31" i="5"/>
  <c r="E5" i="6"/>
  <c r="D27" i="6"/>
  <c r="D12" i="6"/>
  <c r="C32" i="6" s="1"/>
  <c r="D24" i="6" l="1"/>
  <c r="D28" i="6" s="1"/>
  <c r="E93" i="5"/>
  <c r="E12" i="6"/>
  <c r="E19" i="6" s="1"/>
  <c r="D32" i="6" l="1"/>
  <c r="E32" i="6" s="1"/>
  <c r="F32" i="6" s="1"/>
</calcChain>
</file>

<file path=xl/sharedStrings.xml><?xml version="1.0" encoding="utf-8"?>
<sst xmlns="http://schemas.openxmlformats.org/spreadsheetml/2006/main" count="515" uniqueCount="293">
  <si>
    <t>753 - Tecnologia de l'Arquitectura</t>
  </si>
  <si>
    <t xml:space="preserve">Tipus usuari </t>
  </si>
  <si>
    <t>Tipus d'equipament</t>
  </si>
  <si>
    <t>Tipus de portàtil</t>
  </si>
  <si>
    <t>Sistema operatiu</t>
  </si>
  <si>
    <t>Replicador de ports, teclat i ratolí</t>
  </si>
  <si>
    <t>Auricular amb micros</t>
  </si>
  <si>
    <t>Webcam</t>
  </si>
  <si>
    <t>Tipus de PC</t>
  </si>
  <si>
    <t>Format</t>
  </si>
  <si>
    <t>Auriculars amb micro</t>
  </si>
  <si>
    <t>Monitor</t>
  </si>
  <si>
    <t>Barra so monitor</t>
  </si>
  <si>
    <t>Model MacOS</t>
  </si>
  <si>
    <t>Ampliació garantia MacOS de 2 a 5 anys</t>
  </si>
  <si>
    <t>Necessites tauleta (PDI a temps parcial)</t>
  </si>
  <si>
    <t>Campus de destí</t>
  </si>
  <si>
    <t>Edifici de destí</t>
  </si>
  <si>
    <t>Despatx de destí</t>
  </si>
  <si>
    <t>Aquestes columnes no es tindran en consideració</t>
  </si>
  <si>
    <t>Prioritat</t>
  </si>
  <si>
    <t>Fórmules</t>
  </si>
  <si>
    <t>Direcció departament</t>
  </si>
  <si>
    <t>Tauletes (PDI a temps parcial)</t>
  </si>
  <si>
    <t>Windows, imprescindible si es farà servir aquest S.O.</t>
  </si>
  <si>
    <t>Si [*] (opció recomanada per a tots els portàtils)</t>
  </si>
  <si>
    <t>ET2) i5-9400, 16GB RAM, 1TB SSD M2 NVMe</t>
  </si>
  <si>
    <t>Compacte (SFF)</t>
  </si>
  <si>
    <t>Pro14) MacBook Pro 14”, M1 GPU 14 nuclis, 16GB, 512GB SSD</t>
  </si>
  <si>
    <t>1 = Màxima</t>
  </si>
  <si>
    <t>Comptadors:</t>
  </si>
  <si>
    <t>Portàtil</t>
  </si>
  <si>
    <t>Sobretaula</t>
  </si>
  <si>
    <t>Tauleta</t>
  </si>
  <si>
    <t>MacOS</t>
  </si>
  <si>
    <t>Marca de temps</t>
  </si>
  <si>
    <t>Adreça electrònica</t>
  </si>
  <si>
    <t>Motiu petició equipament</t>
  </si>
  <si>
    <t>Any adquisició de l'equip actual</t>
  </si>
  <si>
    <t>Número de sèrie de l'equip actual</t>
  </si>
  <si>
    <t>Número d'inventari de l'equip actual</t>
  </si>
  <si>
    <t>Tipus d'equipament sol·licitat</t>
  </si>
  <si>
    <t>Webcam (recordeu que el portàtil ja incorpora càmera)</t>
  </si>
  <si>
    <t>Barra de so monitor</t>
  </si>
  <si>
    <t>Necessites algun material o opció més que no estigui al formulari o al Pla TIC PDI? Indicans quin</t>
  </si>
  <si>
    <t>Si has contestat la pregunta anterior, indicans l'import addicional (només números)</t>
  </si>
  <si>
    <t>Vols fer algun suggeriment de millora sobre el procediment de recollida de sol·licituds?</t>
  </si>
  <si>
    <t>APROVAT (SI/NO) PER DIRECCIÓ</t>
  </si>
  <si>
    <t>PREU TOTAL</t>
  </si>
  <si>
    <t>IMPORT PORTÀTIL</t>
  </si>
  <si>
    <t>IMPORT ET</t>
  </si>
  <si>
    <t>IMPORT MONITOR</t>
  </si>
  <si>
    <t>IMPORT MAC</t>
  </si>
  <si>
    <t>IMPORT TAULETA</t>
  </si>
  <si>
    <t>IMPORT VIDEOCONF</t>
  </si>
  <si>
    <t>EXTRA WINDOWS ET6 i ET7</t>
  </si>
  <si>
    <t>Unitat</t>
  </si>
  <si>
    <t>Bloc</t>
  </si>
  <si>
    <t>Direcció</t>
  </si>
  <si>
    <t>Usuari</t>
  </si>
  <si>
    <t>Comptador usuari</t>
  </si>
  <si>
    <t>Usuari&amp;Comptador&amp;DemanaET</t>
  </si>
  <si>
    <t>Import licitació
portàtil</t>
  </si>
  <si>
    <t>Dock,  teclat i ratolí</t>
  </si>
  <si>
    <t>Auriculars amb micro P</t>
  </si>
  <si>
    <t>Webcam P</t>
  </si>
  <si>
    <t>Import licitació sobretaula</t>
  </si>
  <si>
    <t>Webcam S</t>
  </si>
  <si>
    <t>Auriculars amb micro S</t>
  </si>
  <si>
    <t>Barra So</t>
  </si>
  <si>
    <t>Auriculars amb micro T</t>
  </si>
  <si>
    <t>Webcam T</t>
  </si>
  <si>
    <t>Import licitació MacOS</t>
  </si>
  <si>
    <t>Ampliació Garantia MacOS</t>
  </si>
  <si>
    <t>Demana
ET?</t>
  </si>
  <si>
    <t>Import licitació
total</t>
  </si>
  <si>
    <t>Sol·licitud finançament convocatòria</t>
  </si>
  <si>
    <t>Aportació mínima unitat</t>
  </si>
  <si>
    <t>PAS</t>
  </si>
  <si>
    <t>Portàtil (amb o sense monitor)</t>
  </si>
  <si>
    <t>Si</t>
  </si>
  <si>
    <t>PAS tècnic</t>
  </si>
  <si>
    <t>Equip de sobretaula (amb o sense monitor)</t>
  </si>
  <si>
    <t>Minitorre</t>
  </si>
  <si>
    <t>Monitor sense ordinador</t>
  </si>
  <si>
    <t>SG - Serveis Generals</t>
  </si>
  <si>
    <t>Tipus_usuari</t>
  </si>
  <si>
    <t>Tipus_equipament</t>
  </si>
  <si>
    <t>Tipus_portàtil</t>
  </si>
  <si>
    <t>Tipus_PC</t>
  </si>
  <si>
    <t>Barra_so</t>
  </si>
  <si>
    <t>Sistema_operatiu</t>
  </si>
  <si>
    <t>Replicador_ teclat_ratoli</t>
  </si>
  <si>
    <t>Auricular_micro</t>
  </si>
  <si>
    <t>Garantia_MacOS</t>
  </si>
  <si>
    <t>Necessites_tauleta</t>
  </si>
  <si>
    <t>PDI TC</t>
  </si>
  <si>
    <t>P1.i5) Portàtil 2'5kg màx, 15'6", i5, 16GB RAM, 512GB SSD M2 NVMe (recomanat PAS)</t>
  </si>
  <si>
    <t>ET1) i3, 8GB RAM, 256 SSD M2 NVMe</t>
  </si>
  <si>
    <t>M0) Monitor 21,5" sense barra so</t>
  </si>
  <si>
    <t>Mini ) Mac mini - M1 GPU 8 nuclis, 16GB, 1TB SSD</t>
  </si>
  <si>
    <t>ETT) Tauleta SO Android, 10”, 2GB RAM, 32GB ROM</t>
  </si>
  <si>
    <t>PDI TP</t>
  </si>
  <si>
    <t>P1.i7) Portàtil 2'5kg màx, 15'6", i7, 16GB RAM, 512GB SSD M2 NVMe (recomanat tècnic i PDI)</t>
  </si>
  <si>
    <t>M1) Monitor 24" Full HD sense barra de so</t>
  </si>
  <si>
    <t>No</t>
  </si>
  <si>
    <t>Linux</t>
  </si>
  <si>
    <t>Air  ) MacBook Air 13”, M1 GPU 8 nuclis, 16GB, 512GB SSD</t>
  </si>
  <si>
    <t>MacOS, IOS (PDI TC)</t>
  </si>
  <si>
    <t>P2.i5) Portàtil 2kg màx, 14", i5, 16GB RAM, 512GB SSD M2 NVMe (recomanat PAS)</t>
  </si>
  <si>
    <t>ET3) i5-9400, 16GB RAM, 1TB SSD M2 NVMe, targeta gràfica 2.500 PassMark</t>
  </si>
  <si>
    <t>M2) Monitor 27" FullHD sense barra de so</t>
  </si>
  <si>
    <t>Pro13) MacBook Pro 13”, M1 GPU 8 nuclis, 16GB, 521GB SSD</t>
  </si>
  <si>
    <t>Direcció centre</t>
  </si>
  <si>
    <t>Kits individuals de videoconferència (només si no s'adquireix ordinador)</t>
  </si>
  <si>
    <t>P2.i7) Portàtil 2kg màx, 14", i7, 16GB RAM, 512GB SSD M2 NVMe (recomanat tècnic i PDI)</t>
  </si>
  <si>
    <t>ET4) i5-9600, 16GB RAM, 1TB SSD M2 NVMe</t>
  </si>
  <si>
    <t>M3) Monitor 24" 2K sense barra de so (recomanat PAS)</t>
  </si>
  <si>
    <t>P3.i5) [*] Portàtil lleuger 1,5Kg màx, 13'3", i5, 16GB RAM, 512GB SSD M2 NVMe (opció estàndard PAS)</t>
  </si>
  <si>
    <t>ET5) i5-9600, 16GB RAM, 1TB SSD M2 NVMe , targeta gràfica 2.500 PassMark</t>
  </si>
  <si>
    <t>M4) Monitor 27" 2K sense barra de so</t>
  </si>
  <si>
    <t>iMac ) iMac 27”, Retina 5K, i5 6 nuclis 3,3 Ghz, 8GB, 512GB SSD (monitor ja incorporat)</t>
  </si>
  <si>
    <t>P3.i7) [*] Portàtil lleuger 1,5Kg màx, 13'3", i7, 16GB RAM, 512GB SSD M2 NVMe (opció estàndard tècnic i PDI)</t>
  </si>
  <si>
    <t>ET6) i5-9600, font 550w, 32GB RAM, 1TB SSD M2 NVMe, targeta gràfica 2.500 PassMark</t>
  </si>
  <si>
    <t>M5) Monitor 27" 4K sense barra de so (recomanat PDI)</t>
  </si>
  <si>
    <t>ET7) Workstation i7, font 550w, 16GB RAM, 1TB SSD M2 NVMe, targeta gràfica 6.000 PassMark</t>
  </si>
  <si>
    <t>Sense monitor</t>
  </si>
  <si>
    <t>ET8) Workstation Xeon, font 550w, 16GB RAM, 1TB SSD M2 NVMe, targeta gràfica 6.000 PassMark</t>
  </si>
  <si>
    <t>Finançament 
Bloc 1  - PDI</t>
  </si>
  <si>
    <t>Finançament 
Bloc 2  - PAS</t>
  </si>
  <si>
    <t>Finançament 
total</t>
  </si>
  <si>
    <t>160 - Coordinació del Campus Nord</t>
  </si>
  <si>
    <t>Bloc 2 - PAS</t>
  </si>
  <si>
    <t>171 - UTG de l'Àmbit de Camins</t>
  </si>
  <si>
    <t>172 - UTG de l'Àmbit de Nàutica</t>
  </si>
  <si>
    <t>173 - UTG de l'Àmbit de Matemàtiques</t>
  </si>
  <si>
    <t>181 - UTG del Campus del Baix Llobregat</t>
  </si>
  <si>
    <t>182 - UTG del Campus de Vilanova i la Geltrú</t>
  </si>
  <si>
    <t>183 - UTG de l'Àmbit de l'Arquitectura de Barcelona</t>
  </si>
  <si>
    <t>184 - UTG del Campus de Manresa</t>
  </si>
  <si>
    <t>188 - UTG de l'Àmbit de l'Enginyeria Industrial de Barcelona</t>
  </si>
  <si>
    <t>189 - UTG de l'Àmbit d'Edificació</t>
  </si>
  <si>
    <t>192 - UTG del Campus Terrassa</t>
  </si>
  <si>
    <t>193 - UTG de l'Àmbit d'Òptica i Optometria</t>
  </si>
  <si>
    <t>194 - UTG del Campus Diagonal-Besòs</t>
  </si>
  <si>
    <t>195 - UTG Àmbit TIC Campus Nord</t>
  </si>
  <si>
    <t>200 - Facultat de Matemàtiques i Estadística</t>
  </si>
  <si>
    <t>205 - ES Eng. Industrial, Aeroespacial i Audiovisual de Terrassa</t>
  </si>
  <si>
    <t>210 - ETS Arquitectura de Barcelona</t>
  </si>
  <si>
    <t>230 - ETS Eng. de Telecomunicació de Barcelona</t>
  </si>
  <si>
    <t>240 - ETS Eng. Industrial de Barcelona</t>
  </si>
  <si>
    <t>250 - ETS Eng. de Camins, Canals i Ports de Barcelona</t>
  </si>
  <si>
    <t>270 - F Informàtica de Barcelona</t>
  </si>
  <si>
    <t>280 - F Nàutica de Barcelona</t>
  </si>
  <si>
    <t>290 - ETS Arquitectura del Vallès</t>
  </si>
  <si>
    <t>295 - EE Barcelona Est</t>
  </si>
  <si>
    <t>300 - EE Telecomunicació i Aeroespacial de Castelldefels</t>
  </si>
  <si>
    <t>310 - EPS Edificació de Barcelona</t>
  </si>
  <si>
    <t>330 - EPS Eng. de Manresa</t>
  </si>
  <si>
    <t>340 - EPS Eng. de Vilanova i la Geltrú</t>
  </si>
  <si>
    <t>370 - F Òptica i Optometria de Terrassa</t>
  </si>
  <si>
    <t>390 - EE Agroalimentària i de Biosistemes de Barcelona</t>
  </si>
  <si>
    <t>410 - I de Ciències de l'Educació</t>
  </si>
  <si>
    <t>Bloc 1 - PDI</t>
  </si>
  <si>
    <t>420 - I d'Investigació Tèxtil de Cooperació Industrial de Terrassa</t>
  </si>
  <si>
    <t>440 - I d'Organització i Control de Sistemes Industrials</t>
  </si>
  <si>
    <t>460 - I de Tècniques Energètiques</t>
  </si>
  <si>
    <t>480 - IUR en Ciència i Tecnologies de la Sostenibilitat</t>
  </si>
  <si>
    <t>490 - Institut de Matemàtiques de la UPC-BarcelonaTech</t>
  </si>
  <si>
    <t>520 - Servei de Biblioteques, Publicacions i Arxius</t>
  </si>
  <si>
    <t>701 - Arquitectura de Computadors</t>
  </si>
  <si>
    <t>702 - Ciència i Enginyeria de Materials</t>
  </si>
  <si>
    <t>707 - Enginyeria de Sistemes, Automàtica i Informàtica Industrial</t>
  </si>
  <si>
    <t>709 - Enginyeria Elèctrica</t>
  </si>
  <si>
    <t>710 - Enginyeria Electrònica</t>
  </si>
  <si>
    <t>712 - Enginyeria Mecànica</t>
  </si>
  <si>
    <t>713 - Enginyeria Química</t>
  </si>
  <si>
    <t>715 - Estadística i Investigació Operativa</t>
  </si>
  <si>
    <t>717 - Departament d’Enginyeria Gràfica i de Disseny</t>
  </si>
  <si>
    <t>723 - Ciències de la Computació</t>
  </si>
  <si>
    <t>724 - Màquines i Motors Tèrmics</t>
  </si>
  <si>
    <t>729 - Mecànica de Fluids</t>
  </si>
  <si>
    <t>731 - Òptica i Optometria</t>
  </si>
  <si>
    <t>732 - Organització d'Empreses</t>
  </si>
  <si>
    <t>735 - Projectes Arquitectònics</t>
  </si>
  <si>
    <t>737 - Resistència de Materials i Estructures a l'Enginyeria</t>
  </si>
  <si>
    <t>739 - Teoria del Senyal i Comunicacions</t>
  </si>
  <si>
    <t>740 - Urbanisme i Ordenació del Territori</t>
  </si>
  <si>
    <t>742 - Ciència i Enginyeria Nàutiques</t>
  </si>
  <si>
    <t>744 - Enginyeria Telemàtica</t>
  </si>
  <si>
    <t>745 - Enginyeria Agroalimentària i Biotecnologia</t>
  </si>
  <si>
    <t>747 - Enginyeria de Serveis i Sistemes d'Informació</t>
  </si>
  <si>
    <t>748 - Física</t>
  </si>
  <si>
    <t>749 - Matemàtiques</t>
  </si>
  <si>
    <t>750 - Enginyeria Minera, Industrial i TIC</t>
  </si>
  <si>
    <t>751 - Enginyeria Civil i Ambiental</t>
  </si>
  <si>
    <t>752 - Representació Arquitectònica</t>
  </si>
  <si>
    <t>756 - Teoria i Història de l'Arquitectura i Tècniques de Comunicació</t>
  </si>
  <si>
    <t>758 - Enginyeria de Projectes i de la Construcció</t>
  </si>
  <si>
    <t>915 - I de Robòtica i Informàtica Industrial</t>
  </si>
  <si>
    <t>977 - I Dinàica Fluvial en E Hidrològica (FLUMEN)</t>
  </si>
  <si>
    <t>978 - I Hàbitat, Turisme i Territori</t>
  </si>
  <si>
    <t>Lot</t>
  </si>
  <si>
    <t>Equip</t>
  </si>
  <si>
    <t>Preu licitació</t>
  </si>
  <si>
    <t>Quantitat</t>
  </si>
  <si>
    <t>Import licitació</t>
  </si>
  <si>
    <t>Comprovació</t>
  </si>
  <si>
    <t>Lot 1 19/19</t>
  </si>
  <si>
    <t>ET1.W</t>
  </si>
  <si>
    <t>ET2.W</t>
  </si>
  <si>
    <t>ET3.W</t>
  </si>
  <si>
    <t>ET4.W</t>
  </si>
  <si>
    <t>ET5.W</t>
  </si>
  <si>
    <t>ET6.W</t>
  </si>
  <si>
    <t>Lot 2 19/19</t>
  </si>
  <si>
    <t>ET7.W</t>
  </si>
  <si>
    <t>Lot 3 19/19</t>
  </si>
  <si>
    <t>ET8.W</t>
  </si>
  <si>
    <t>ET1.L</t>
  </si>
  <si>
    <t>ET2.L</t>
  </si>
  <si>
    <t>ET3.L</t>
  </si>
  <si>
    <t>ET4.L</t>
  </si>
  <si>
    <t>ET5.L</t>
  </si>
  <si>
    <t>ET6.L</t>
  </si>
  <si>
    <t>ET7.L</t>
  </si>
  <si>
    <t>ET8.L</t>
  </si>
  <si>
    <t>Lot 1 05/19</t>
  </si>
  <si>
    <t>Mini</t>
  </si>
  <si>
    <t>iMac</t>
  </si>
  <si>
    <t>P1.i5.W</t>
  </si>
  <si>
    <t>P1.i7.W</t>
  </si>
  <si>
    <t>P2.i5.W</t>
  </si>
  <si>
    <t>P2.i7.W</t>
  </si>
  <si>
    <t>Lot 6 19/19</t>
  </si>
  <si>
    <t>P3.i5.W</t>
  </si>
  <si>
    <t>P3.i7.W</t>
  </si>
  <si>
    <t>P1.i5.L</t>
  </si>
  <si>
    <t>P1.i7.L</t>
  </si>
  <si>
    <t>P2.i5.L</t>
  </si>
  <si>
    <t>P2.i7.L</t>
  </si>
  <si>
    <t>P3.i5.L</t>
  </si>
  <si>
    <t>P3.i7.L</t>
  </si>
  <si>
    <t>Air</t>
  </si>
  <si>
    <t>Pro13</t>
  </si>
  <si>
    <t>Pro14</t>
  </si>
  <si>
    <t>ETT</t>
  </si>
  <si>
    <t>M0</t>
  </si>
  <si>
    <t>M1</t>
  </si>
  <si>
    <t>M2</t>
  </si>
  <si>
    <t>M3</t>
  </si>
  <si>
    <t>M4</t>
  </si>
  <si>
    <t>M5</t>
  </si>
  <si>
    <t>OM (Opció barra de só)</t>
  </si>
  <si>
    <t>Altres</t>
  </si>
  <si>
    <t>Auriculars amb micròfon</t>
  </si>
  <si>
    <t>Lot 4 19/19</t>
  </si>
  <si>
    <t>Dock, teclat i ratolí</t>
  </si>
  <si>
    <t>Lot 5 19/19</t>
  </si>
  <si>
    <t>Extensions garantia MacOS
GenCare - CAR NDB de 2 a 5 anys</t>
  </si>
  <si>
    <t>Quantitat usuaris</t>
  </si>
  <si>
    <t>Equips</t>
  </si>
  <si>
    <t>Portàtils Windows</t>
  </si>
  <si>
    <t>Portàtils Linux</t>
  </si>
  <si>
    <t>Portàtils MacOS</t>
  </si>
  <si>
    <t>Sobretaula Windows</t>
  </si>
  <si>
    <t>Sobretaula Linux</t>
  </si>
  <si>
    <t>Sobretaula MacOS</t>
  </si>
  <si>
    <t>Tauletes</t>
  </si>
  <si>
    <t>Monitors</t>
  </si>
  <si>
    <t>Dock, teclat, ratolí</t>
  </si>
  <si>
    <t>Auriculars i micro</t>
  </si>
  <si>
    <t>Ajuts</t>
  </si>
  <si>
    <t>Quantitats</t>
  </si>
  <si>
    <t>Finançament màxim convocatòria</t>
  </si>
  <si>
    <t>Resum</t>
  </si>
  <si>
    <t>Quantitat 
Ets</t>
  </si>
  <si>
    <t>Finançament assignat per la  convocatòria</t>
  </si>
  <si>
    <t>Aportació 
de la unitat</t>
  </si>
  <si>
    <t>Etiquetas de fila</t>
  </si>
  <si>
    <t>Total general</t>
  </si>
  <si>
    <t>Etiquetas de columna</t>
  </si>
  <si>
    <t>Cuenta de Format</t>
  </si>
  <si>
    <t>Formats Sobretaules</t>
  </si>
  <si>
    <t>NS/NC</t>
  </si>
  <si>
    <t>Compacte</t>
  </si>
  <si>
    <t>185 - UTG Àmbit Arquitectura de Sant Cugat</t>
  </si>
  <si>
    <t>Unitat:</t>
  </si>
  <si>
    <t>Llistes de valors:</t>
  </si>
  <si>
    <t>Auricular amb micro</t>
  </si>
  <si>
    <t>Finança-
ment</t>
  </si>
  <si>
    <t>162 - Centre de Formació Interdisciplinar Superior</t>
  </si>
  <si>
    <t>Quantitat 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</si>
</sst>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164" formatCode="#,##0\ [$€-1]"/>
    <numFmt numFmtId="165" formatCode="#,##0&quot;€&quot;"/>
    <numFmt numFmtId="166" formatCode="#,##0.000\ &quot;€&quot;;[Red]\-#,##0.000\ &quot;€&quot;"/>
    <numFmt numFmtId="167" formatCode="#,###"/>
    <numFmt numFmtId="168" formatCode="_-* #,##0\ &quot;€&quot;_-;\-* #,##0\ &quot;€&quot;_-;_-* &quot;-&quot;??\ &quot;€&quot;_-;_-@"/>
    <numFmt numFmtId="169" formatCode="#"/>
    <numFmt numFmtId="170" formatCode="#,##0\ &quot;€&quot;;[Red]\-#,##0\ &quot;€&quot;;\ \ "/>
    <numFmt numFmtId="171" formatCode="#,##0\ &quot;€&quot;;[Red]\-#,##0\ &quot;€&quot;;\ "/>
  </numFmts>
  <fonts count="32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rgb="FFD8D8D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rgb="FFD8D8D8"/>
      <name val="Arial"/>
      <family val="2"/>
    </font>
    <font>
      <sz val="9"/>
      <color theme="1"/>
      <name val="Arial"/>
      <family val="2"/>
    </font>
    <font>
      <b/>
      <sz val="10"/>
      <color rgb="FF083C92"/>
      <name val="Arial"/>
      <family val="2"/>
    </font>
    <font>
      <b/>
      <sz val="10"/>
      <color rgb="FFFF0000"/>
      <name val="Arial"/>
      <family val="2"/>
    </font>
    <font>
      <b/>
      <sz val="12"/>
      <color rgb="FF073763"/>
      <name val="Arial"/>
      <family val="2"/>
    </font>
    <font>
      <sz val="10"/>
      <color theme="1"/>
      <name val="Arial"/>
      <family val="2"/>
    </font>
    <font>
      <b/>
      <sz val="10"/>
      <color rgb="FFD8D8D8"/>
      <name val="Arial"/>
      <family val="2"/>
    </font>
    <font>
      <sz val="11"/>
      <color rgb="FFBFBFBF"/>
      <name val="Inconsolata"/>
    </font>
    <font>
      <b/>
      <sz val="10"/>
      <color rgb="FF000000"/>
      <name val="Arial"/>
      <family val="2"/>
    </font>
    <font>
      <b/>
      <sz val="10"/>
      <color rgb="FF073763"/>
      <name val="Arial"/>
      <family val="2"/>
    </font>
    <font>
      <b/>
      <sz val="10"/>
      <color rgb="FF7F7F7F"/>
      <name val="Arial"/>
      <family val="2"/>
    </font>
    <font>
      <sz val="8"/>
      <color rgb="FFBFBFBF"/>
      <name val="Arial"/>
      <family val="2"/>
    </font>
    <font>
      <sz val="8"/>
      <color rgb="FFD8D8D8"/>
      <name val="Arial"/>
      <family val="2"/>
    </font>
    <font>
      <sz val="10"/>
      <color rgb="FFBFBFBF"/>
      <name val="Arial"/>
      <family val="2"/>
    </font>
    <font>
      <sz val="11"/>
      <color rgb="FF000000"/>
      <name val="Inconsolata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sz val="10"/>
      <color rgb="FF7F7F7F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9E6FC"/>
        <bgColor rgb="FFD9E6FC"/>
      </patternFill>
    </fill>
    <fill>
      <patternFill patternType="solid">
        <fgColor rgb="FFD8D8D8"/>
        <bgColor rgb="FFD8D8D8"/>
      </patternFill>
    </fill>
    <fill>
      <patternFill patternType="solid">
        <fgColor rgb="FFCFE2F3"/>
        <bgColor rgb="FFCFE2F3"/>
      </patternFill>
    </fill>
    <fill>
      <patternFill patternType="solid">
        <fgColor rgb="FFD2F1DA"/>
        <bgColor rgb="FFD2F1DA"/>
      </patternFill>
    </fill>
    <fill>
      <patternFill patternType="solid">
        <fgColor rgb="FFFFFFFF"/>
        <bgColor rgb="FFFFFFFF"/>
      </patternFill>
    </fill>
    <fill>
      <patternFill patternType="solid">
        <fgColor rgb="FFA6E3B6"/>
        <bgColor rgb="FFA6E3B6"/>
      </patternFill>
    </fill>
    <fill>
      <patternFill patternType="solid">
        <fgColor rgb="FF7AD592"/>
        <bgColor rgb="FF7AD592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1C4587"/>
        <bgColor rgb="FF1C4587"/>
      </patternFill>
    </fill>
    <fill>
      <patternFill patternType="solid">
        <fgColor rgb="FF7F7F7F"/>
        <bgColor rgb="FF7F7F7F"/>
      </patternFill>
    </fill>
    <fill>
      <patternFill patternType="solid">
        <fgColor rgb="FFF3F3F3"/>
        <bgColor rgb="FFF3F3F3"/>
      </patternFill>
    </fill>
    <fill>
      <patternFill patternType="solid">
        <fgColor rgb="FF8DB5F8"/>
        <bgColor rgb="FF8DB5F8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ck">
        <color theme="1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/>
      <top style="thin">
        <color rgb="FF000000"/>
      </top>
      <bottom style="thin">
        <color rgb="FFD8D8D8"/>
      </bottom>
      <diagonal/>
    </border>
    <border>
      <left/>
      <right/>
      <top style="thin">
        <color rgb="FF000000"/>
      </top>
      <bottom style="thin">
        <color rgb="FFD8D8D8"/>
      </bottom>
      <diagonal/>
    </border>
    <border>
      <left/>
      <right style="thin">
        <color rgb="FF000000"/>
      </right>
      <top style="thin">
        <color rgb="FF000000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 style="thin">
        <color rgb="FF8DB5F8"/>
      </top>
      <bottom/>
      <diagonal/>
    </border>
    <border>
      <left style="thin">
        <color rgb="FF8DB5F8"/>
      </left>
      <right style="thin">
        <color rgb="FF8DB5F8"/>
      </right>
      <top style="thin">
        <color rgb="FFD8D8D8"/>
      </top>
      <bottom/>
      <diagonal/>
    </border>
    <border>
      <left/>
      <right/>
      <top style="thin">
        <color rgb="FF8DB5F8"/>
      </top>
      <bottom/>
      <diagonal/>
    </border>
    <border>
      <left style="thin">
        <color rgb="FF8DB5F8"/>
      </left>
      <right style="thin">
        <color rgb="FF8DB5F8"/>
      </right>
      <top style="thin">
        <color rgb="FF8DB5F8"/>
      </top>
      <bottom/>
      <diagonal/>
    </border>
    <border>
      <left style="thin">
        <color rgb="FF8DB5F8"/>
      </left>
      <right style="thin">
        <color rgb="FF8DB5F8"/>
      </right>
      <top style="thin">
        <color rgb="FF8DB5F8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5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14" xfId="0" quotePrefix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164" fontId="13" fillId="7" borderId="1" xfId="0" applyNumberFormat="1" applyFont="1" applyFill="1" applyBorder="1" applyAlignment="1">
      <alignment horizontal="right" wrapText="1"/>
    </xf>
    <xf numFmtId="1" fontId="13" fillId="7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9" fillId="2" borderId="20" xfId="0" applyFont="1" applyFill="1" applyBorder="1" applyAlignment="1">
      <alignment wrapText="1"/>
    </xf>
    <xf numFmtId="0" fontId="9" fillId="2" borderId="14" xfId="0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5" fillId="5" borderId="16" xfId="0" applyFont="1" applyFill="1" applyBorder="1" applyAlignment="1">
      <alignment wrapText="1"/>
    </xf>
    <xf numFmtId="0" fontId="5" fillId="5" borderId="22" xfId="0" applyFont="1" applyFill="1" applyBorder="1" applyAlignment="1">
      <alignment wrapText="1"/>
    </xf>
    <xf numFmtId="0" fontId="5" fillId="5" borderId="23" xfId="0" applyFont="1" applyFill="1" applyBorder="1" applyAlignment="1">
      <alignment wrapText="1"/>
    </xf>
    <xf numFmtId="0" fontId="5" fillId="5" borderId="24" xfId="0" applyFont="1" applyFill="1" applyBorder="1" applyAlignment="1">
      <alignment wrapText="1"/>
    </xf>
    <xf numFmtId="0" fontId="5" fillId="5" borderId="25" xfId="0" applyFont="1" applyFill="1" applyBorder="1" applyAlignment="1">
      <alignment wrapText="1"/>
    </xf>
    <xf numFmtId="0" fontId="5" fillId="5" borderId="26" xfId="0" applyFont="1" applyFill="1" applyBorder="1" applyAlignment="1">
      <alignment wrapText="1"/>
    </xf>
    <xf numFmtId="0" fontId="5" fillId="5" borderId="8" xfId="0" applyFont="1" applyFill="1" applyBorder="1" applyAlignment="1">
      <alignment wrapText="1"/>
    </xf>
    <xf numFmtId="0" fontId="17" fillId="0" borderId="27" xfId="0" applyFont="1" applyBorder="1" applyAlignment="1">
      <alignment wrapText="1"/>
    </xf>
    <xf numFmtId="0" fontId="17" fillId="0" borderId="28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0" fontId="17" fillId="0" borderId="29" xfId="0" applyFont="1" applyBorder="1" applyAlignment="1">
      <alignment wrapText="1"/>
    </xf>
    <xf numFmtId="0" fontId="17" fillId="0" borderId="30" xfId="0" applyFont="1" applyBorder="1" applyAlignment="1">
      <alignment wrapText="1"/>
    </xf>
    <xf numFmtId="0" fontId="15" fillId="10" borderId="8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horizontal="center" wrapText="1"/>
    </xf>
    <xf numFmtId="22" fontId="1" fillId="0" borderId="1" xfId="0" applyNumberFormat="1" applyFont="1" applyBorder="1" applyAlignment="1">
      <alignment wrapText="1"/>
    </xf>
    <xf numFmtId="0" fontId="1" fillId="0" borderId="0" xfId="0" applyFont="1"/>
    <xf numFmtId="0" fontId="11" fillId="0" borderId="31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2" fillId="7" borderId="32" xfId="0" applyFont="1" applyFill="1" applyBorder="1" applyAlignment="1">
      <alignment wrapText="1"/>
    </xf>
    <xf numFmtId="164" fontId="19" fillId="0" borderId="31" xfId="0" applyNumberFormat="1" applyFont="1" applyBorder="1" applyAlignment="1">
      <alignment horizontal="right" wrapText="1"/>
    </xf>
    <xf numFmtId="164" fontId="13" fillId="7" borderId="32" xfId="0" applyNumberFormat="1" applyFont="1" applyFill="1" applyBorder="1" applyAlignment="1">
      <alignment horizontal="right" wrapText="1"/>
    </xf>
    <xf numFmtId="0" fontId="11" fillId="7" borderId="4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right" wrapText="1"/>
    </xf>
    <xf numFmtId="164" fontId="20" fillId="7" borderId="1" xfId="0" applyNumberFormat="1" applyFont="1" applyFill="1" applyBorder="1" applyAlignment="1">
      <alignment horizontal="right" wrapText="1"/>
    </xf>
    <xf numFmtId="1" fontId="20" fillId="7" borderId="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20" fillId="7" borderId="32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right" wrapText="1"/>
    </xf>
    <xf numFmtId="164" fontId="11" fillId="0" borderId="31" xfId="0" applyNumberFormat="1" applyFont="1" applyBorder="1" applyAlignment="1">
      <alignment horizontal="center" wrapText="1"/>
    </xf>
    <xf numFmtId="0" fontId="5" fillId="5" borderId="33" xfId="0" applyFont="1" applyFill="1" applyBorder="1"/>
    <xf numFmtId="0" fontId="14" fillId="0" borderId="0" xfId="0" applyFont="1"/>
    <xf numFmtId="0" fontId="5" fillId="5" borderId="34" xfId="0" applyFont="1" applyFill="1" applyBorder="1" applyAlignment="1">
      <alignment wrapText="1"/>
    </xf>
    <xf numFmtId="0" fontId="11" fillId="3" borderId="35" xfId="0" applyFont="1" applyFill="1" applyBorder="1"/>
    <xf numFmtId="0" fontId="11" fillId="3" borderId="35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1" fillId="3" borderId="36" xfId="0" applyFont="1" applyFill="1" applyBorder="1" applyAlignment="1">
      <alignment wrapText="1"/>
    </xf>
    <xf numFmtId="0" fontId="11" fillId="3" borderId="36" xfId="0" applyFont="1" applyFill="1" applyBorder="1"/>
    <xf numFmtId="0" fontId="1" fillId="0" borderId="0" xfId="0" applyFont="1"/>
    <xf numFmtId="0" fontId="11" fillId="0" borderId="37" xfId="0" applyFont="1" applyBorder="1"/>
    <xf numFmtId="0" fontId="11" fillId="0" borderId="37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38" xfId="0" applyFont="1" applyBorder="1"/>
    <xf numFmtId="0" fontId="11" fillId="0" borderId="0" xfId="0" applyFont="1" applyAlignment="1">
      <alignment wrapText="1"/>
    </xf>
    <xf numFmtId="0" fontId="11" fillId="3" borderId="39" xfId="0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5" fillId="11" borderId="33" xfId="0" applyFont="1" applyFill="1" applyBorder="1" applyAlignment="1">
      <alignment vertical="center" wrapText="1"/>
    </xf>
    <xf numFmtId="0" fontId="5" fillId="11" borderId="33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5" fontId="5" fillId="12" borderId="33" xfId="0" applyNumberFormat="1" applyFont="1" applyFill="1" applyBorder="1"/>
    <xf numFmtId="0" fontId="21" fillId="13" borderId="33" xfId="0" applyFont="1" applyFill="1" applyBorder="1" applyAlignment="1">
      <alignment horizontal="center" vertical="center" wrapText="1"/>
    </xf>
    <xf numFmtId="0" fontId="21" fillId="13" borderId="40" xfId="0" applyFont="1" applyFill="1" applyBorder="1" applyAlignment="1">
      <alignment horizontal="center" vertical="center" wrapText="1"/>
    </xf>
    <xf numFmtId="0" fontId="21" fillId="13" borderId="4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13" borderId="42" xfId="0" applyFont="1" applyFill="1" applyBorder="1" applyAlignment="1">
      <alignment horizontal="center" vertical="center" wrapText="1"/>
    </xf>
    <xf numFmtId="0" fontId="11" fillId="15" borderId="45" xfId="0" applyFont="1" applyFill="1" applyBorder="1" applyAlignment="1">
      <alignment horizontal="center"/>
    </xf>
    <xf numFmtId="165" fontId="11" fillId="15" borderId="46" xfId="0" applyNumberFormat="1" applyFont="1" applyFill="1" applyBorder="1" applyAlignment="1">
      <alignment horizontal="right"/>
    </xf>
    <xf numFmtId="0" fontId="1" fillId="0" borderId="47" xfId="0" applyFont="1" applyBorder="1"/>
    <xf numFmtId="0" fontId="1" fillId="0" borderId="49" xfId="0" applyFont="1" applyBorder="1"/>
    <xf numFmtId="0" fontId="11" fillId="15" borderId="50" xfId="0" applyFont="1" applyFill="1" applyBorder="1" applyAlignment="1">
      <alignment horizontal="center"/>
    </xf>
    <xf numFmtId="165" fontId="11" fillId="15" borderId="51" xfId="0" applyNumberFormat="1" applyFont="1" applyFill="1" applyBorder="1" applyAlignment="1">
      <alignment horizontal="right"/>
    </xf>
    <xf numFmtId="6" fontId="1" fillId="0" borderId="0" xfId="0" applyNumberFormat="1" applyFont="1"/>
    <xf numFmtId="0" fontId="1" fillId="0" borderId="53" xfId="0" applyFont="1" applyBorder="1"/>
    <xf numFmtId="167" fontId="1" fillId="0" borderId="56" xfId="0" applyNumberFormat="1" applyFont="1" applyBorder="1"/>
    <xf numFmtId="0" fontId="11" fillId="15" borderId="57" xfId="0" applyFont="1" applyFill="1" applyBorder="1" applyAlignment="1">
      <alignment horizontal="center"/>
    </xf>
    <xf numFmtId="165" fontId="11" fillId="15" borderId="58" xfId="0" applyNumberFormat="1" applyFont="1" applyFill="1" applyBorder="1" applyAlignment="1">
      <alignment horizontal="right"/>
    </xf>
    <xf numFmtId="0" fontId="11" fillId="15" borderId="59" xfId="0" applyFont="1" applyFill="1" applyBorder="1" applyAlignment="1">
      <alignment horizontal="center"/>
    </xf>
    <xf numFmtId="165" fontId="11" fillId="15" borderId="60" xfId="0" applyNumberFormat="1" applyFont="1" applyFill="1" applyBorder="1" applyAlignment="1">
      <alignment horizontal="right"/>
    </xf>
    <xf numFmtId="0" fontId="1" fillId="0" borderId="56" xfId="0" applyFont="1" applyBorder="1"/>
    <xf numFmtId="167" fontId="1" fillId="0" borderId="55" xfId="0" applyNumberFormat="1" applyFont="1" applyBorder="1"/>
    <xf numFmtId="0" fontId="11" fillId="0" borderId="47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5" fontId="11" fillId="15" borderId="33" xfId="0" applyNumberFormat="1" applyFont="1" applyFill="1" applyBorder="1" applyAlignment="1">
      <alignment horizontal="right"/>
    </xf>
    <xf numFmtId="0" fontId="1" fillId="0" borderId="53" xfId="0" applyFont="1" applyBorder="1" applyAlignment="1">
      <alignment vertical="center" wrapText="1"/>
    </xf>
    <xf numFmtId="0" fontId="1" fillId="0" borderId="55" xfId="0" applyFont="1" applyBorder="1" applyAlignment="1">
      <alignment vertical="center"/>
    </xf>
    <xf numFmtId="167" fontId="1" fillId="0" borderId="56" xfId="0" applyNumberFormat="1" applyFont="1" applyBorder="1" applyAlignment="1">
      <alignment vertical="center"/>
    </xf>
    <xf numFmtId="167" fontId="1" fillId="0" borderId="55" xfId="0" applyNumberFormat="1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55" xfId="0" applyFont="1" applyBorder="1"/>
    <xf numFmtId="0" fontId="11" fillId="15" borderId="62" xfId="0" applyFont="1" applyFill="1" applyBorder="1" applyAlignment="1">
      <alignment horizontal="center"/>
    </xf>
    <xf numFmtId="165" fontId="11" fillId="15" borderId="63" xfId="0" applyNumberFormat="1" applyFont="1" applyFill="1" applyBorder="1" applyAlignment="1">
      <alignment horizontal="right" wrapText="1"/>
    </xf>
    <xf numFmtId="0" fontId="1" fillId="0" borderId="64" xfId="0" applyFont="1" applyBorder="1"/>
    <xf numFmtId="167" fontId="1" fillId="0" borderId="64" xfId="0" applyNumberFormat="1" applyFont="1" applyBorder="1"/>
    <xf numFmtId="0" fontId="1" fillId="0" borderId="65" xfId="0" applyFont="1" applyBorder="1"/>
    <xf numFmtId="168" fontId="1" fillId="0" borderId="66" xfId="0" applyNumberFormat="1" applyFont="1" applyBorder="1"/>
    <xf numFmtId="167" fontId="1" fillId="0" borderId="0" xfId="0" applyNumberFormat="1" applyFont="1"/>
    <xf numFmtId="0" fontId="21" fillId="13" borderId="67" xfId="0" applyFont="1" applyFill="1" applyBorder="1" applyAlignment="1">
      <alignment horizontal="center" vertical="center" wrapText="1"/>
    </xf>
    <xf numFmtId="0" fontId="21" fillId="13" borderId="68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/>
    </xf>
    <xf numFmtId="0" fontId="11" fillId="15" borderId="33" xfId="0" applyFont="1" applyFill="1" applyBorder="1" applyAlignment="1">
      <alignment horizontal="center"/>
    </xf>
    <xf numFmtId="0" fontId="1" fillId="0" borderId="70" xfId="0" applyFont="1" applyBorder="1"/>
    <xf numFmtId="0" fontId="11" fillId="15" borderId="33" xfId="0" applyFont="1" applyFill="1" applyBorder="1" applyAlignment="1">
      <alignment horizontal="center" wrapText="1"/>
    </xf>
    <xf numFmtId="165" fontId="11" fillId="15" borderId="33" xfId="0" applyNumberFormat="1" applyFont="1" applyFill="1" applyBorder="1" applyAlignment="1">
      <alignment horizontal="right" wrapText="1"/>
    </xf>
    <xf numFmtId="0" fontId="11" fillId="0" borderId="0" xfId="0" applyFont="1"/>
    <xf numFmtId="0" fontId="22" fillId="13" borderId="33" xfId="0" applyFont="1" applyFill="1" applyBorder="1" applyAlignment="1">
      <alignment horizontal="center" wrapText="1"/>
    </xf>
    <xf numFmtId="0" fontId="22" fillId="13" borderId="67" xfId="0" applyFont="1" applyFill="1" applyBorder="1" applyAlignment="1">
      <alignment horizontal="center" vertical="center"/>
    </xf>
    <xf numFmtId="0" fontId="22" fillId="13" borderId="68" xfId="0" applyFont="1" applyFill="1" applyBorder="1" applyAlignment="1">
      <alignment horizontal="center" wrapText="1"/>
    </xf>
    <xf numFmtId="0" fontId="11" fillId="15" borderId="69" xfId="0" applyFont="1" applyFill="1" applyBorder="1" applyAlignment="1">
      <alignment horizontal="center" wrapText="1"/>
    </xf>
    <xf numFmtId="165" fontId="11" fillId="15" borderId="51" xfId="0" applyNumberFormat="1" applyFont="1" applyFill="1" applyBorder="1" applyAlignment="1">
      <alignment horizontal="right" wrapText="1"/>
    </xf>
    <xf numFmtId="0" fontId="23" fillId="16" borderId="33" xfId="0" applyFont="1" applyFill="1" applyBorder="1" applyAlignment="1">
      <alignment horizontal="center" vertical="center" wrapText="1"/>
    </xf>
    <xf numFmtId="0" fontId="24" fillId="16" borderId="67" xfId="0" applyFont="1" applyFill="1" applyBorder="1" applyAlignment="1">
      <alignment horizontal="center" vertical="center" wrapText="1"/>
    </xf>
    <xf numFmtId="0" fontId="23" fillId="16" borderId="68" xfId="0" applyFont="1" applyFill="1" applyBorder="1" applyAlignment="1">
      <alignment horizontal="center" vertical="center" wrapText="1"/>
    </xf>
    <xf numFmtId="165" fontId="11" fillId="15" borderId="44" xfId="0" applyNumberFormat="1" applyFont="1" applyFill="1" applyBorder="1" applyAlignment="1">
      <alignment horizontal="center"/>
    </xf>
    <xf numFmtId="6" fontId="1" fillId="0" borderId="71" xfId="0" applyNumberFormat="1" applyFont="1" applyBorder="1"/>
    <xf numFmtId="0" fontId="25" fillId="13" borderId="69" xfId="0" applyFont="1" applyFill="1" applyBorder="1" applyAlignment="1">
      <alignment horizontal="center" vertical="center" wrapText="1"/>
    </xf>
    <xf numFmtId="0" fontId="21" fillId="13" borderId="51" xfId="0" applyFont="1" applyFill="1" applyBorder="1" applyAlignment="1">
      <alignment horizontal="center" vertical="center" wrapText="1"/>
    </xf>
    <xf numFmtId="0" fontId="11" fillId="15" borderId="69" xfId="0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1" fillId="3" borderId="33" xfId="0" applyFont="1" applyFill="1" applyBorder="1" applyAlignment="1">
      <alignment horizontal="center" vertical="center"/>
    </xf>
    <xf numFmtId="0" fontId="28" fillId="0" borderId="0" xfId="0" applyFont="1"/>
    <xf numFmtId="167" fontId="28" fillId="0" borderId="0" xfId="0" applyNumberFormat="1" applyFont="1"/>
    <xf numFmtId="167" fontId="14" fillId="0" borderId="71" xfId="0" applyNumberFormat="1" applyFont="1" applyBorder="1"/>
    <xf numFmtId="0" fontId="14" fillId="0" borderId="0" xfId="0" applyFont="1"/>
    <xf numFmtId="6" fontId="14" fillId="0" borderId="71" xfId="0" applyNumberFormat="1" applyFont="1" applyBorder="1"/>
    <xf numFmtId="0" fontId="1" fillId="3" borderId="33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1" fillId="0" borderId="71" xfId="0" applyFont="1" applyBorder="1"/>
    <xf numFmtId="0" fontId="27" fillId="0" borderId="75" xfId="0" applyFont="1" applyBorder="1" applyAlignment="1">
      <alignment vertical="center"/>
    </xf>
    <xf numFmtId="0" fontId="1" fillId="3" borderId="76" xfId="0" applyFont="1" applyFill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0" borderId="78" xfId="0" applyFont="1" applyBorder="1"/>
    <xf numFmtId="167" fontId="29" fillId="0" borderId="66" xfId="0" applyNumberFormat="1" applyFont="1" applyBorder="1" applyAlignment="1">
      <alignment horizontal="center"/>
    </xf>
    <xf numFmtId="168" fontId="29" fillId="0" borderId="66" xfId="0" applyNumberFormat="1" applyFont="1" applyBorder="1" applyAlignment="1">
      <alignment vertical="center"/>
    </xf>
    <xf numFmtId="168" fontId="29" fillId="0" borderId="79" xfId="0" applyNumberFormat="1" applyFont="1" applyBorder="1" applyAlignment="1">
      <alignment vertical="center"/>
    </xf>
    <xf numFmtId="168" fontId="14" fillId="0" borderId="0" xfId="0" applyNumberFormat="1" applyFont="1" applyAlignment="1">
      <alignment vertical="center"/>
    </xf>
    <xf numFmtId="0" fontId="0" fillId="0" borderId="80" xfId="0" pivotButton="1" applyFont="1" applyBorder="1" applyAlignment="1"/>
    <xf numFmtId="0" fontId="0" fillId="0" borderId="81" xfId="0" applyFont="1" applyBorder="1" applyAlignment="1"/>
    <xf numFmtId="0" fontId="0" fillId="0" borderId="83" xfId="0" applyFont="1" applyBorder="1" applyAlignment="1">
      <alignment horizontal="left"/>
    </xf>
    <xf numFmtId="0" fontId="0" fillId="0" borderId="82" xfId="0" applyNumberFormat="1" applyFont="1" applyBorder="1" applyAlignment="1"/>
    <xf numFmtId="0" fontId="22" fillId="13" borderId="58" xfId="0" applyFont="1" applyFill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49" fontId="15" fillId="10" borderId="9" xfId="0" applyNumberFormat="1" applyFont="1" applyFill="1" applyBorder="1" applyAlignment="1">
      <alignment horizontal="center" wrapText="1"/>
    </xf>
    <xf numFmtId="49" fontId="0" fillId="0" borderId="0" xfId="0" applyNumberFormat="1" applyFont="1" applyAlignment="1"/>
    <xf numFmtId="168" fontId="30" fillId="0" borderId="70" xfId="0" applyNumberFormat="1" applyFont="1" applyBorder="1"/>
    <xf numFmtId="6" fontId="30" fillId="0" borderId="0" xfId="0" applyNumberFormat="1" applyFont="1"/>
    <xf numFmtId="168" fontId="31" fillId="0" borderId="0" xfId="0" applyNumberFormat="1" applyFont="1" applyAlignment="1">
      <alignment vertical="center"/>
    </xf>
    <xf numFmtId="22" fontId="1" fillId="0" borderId="3" xfId="0" applyNumberFormat="1" applyFont="1" applyBorder="1" applyAlignment="1">
      <alignment horizontal="right" vertical="center" wrapText="1"/>
    </xf>
    <xf numFmtId="22" fontId="1" fillId="4" borderId="1" xfId="0" applyNumberFormat="1" applyFont="1" applyFill="1" applyBorder="1" applyAlignment="1">
      <alignment horizontal="right" vertical="center" wrapText="1"/>
    </xf>
    <xf numFmtId="0" fontId="0" fillId="0" borderId="81" xfId="0" pivotButton="1" applyFont="1" applyBorder="1" applyAlignment="1"/>
    <xf numFmtId="0" fontId="0" fillId="17" borderId="0" xfId="0" applyFont="1" applyFill="1" applyAlignment="1"/>
    <xf numFmtId="49" fontId="0" fillId="17" borderId="0" xfId="0" applyNumberFormat="1" applyFont="1" applyFill="1" applyAlignment="1"/>
    <xf numFmtId="169" fontId="0" fillId="0" borderId="0" xfId="0" applyNumberFormat="1" applyFont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0" xfId="0" applyFont="1" applyAlignment="1">
      <alignment horizontal="center"/>
    </xf>
    <xf numFmtId="167" fontId="1" fillId="0" borderId="48" xfId="0" applyNumberFormat="1" applyFont="1" applyBorder="1" applyAlignment="1">
      <alignment horizontal="center"/>
    </xf>
    <xf numFmtId="167" fontId="1" fillId="0" borderId="52" xfId="0" applyNumberFormat="1" applyFont="1" applyBorder="1" applyAlignment="1">
      <alignment horizontal="center"/>
    </xf>
    <xf numFmtId="167" fontId="1" fillId="0" borderId="54" xfId="0" applyNumberFormat="1" applyFont="1" applyBorder="1" applyAlignment="1">
      <alignment horizontal="center"/>
    </xf>
    <xf numFmtId="167" fontId="11" fillId="0" borderId="48" xfId="0" applyNumberFormat="1" applyFont="1" applyBorder="1" applyAlignment="1">
      <alignment horizontal="center" vertical="center" wrapText="1"/>
    </xf>
    <xf numFmtId="167" fontId="11" fillId="0" borderId="52" xfId="0" applyNumberFormat="1" applyFont="1" applyBorder="1" applyAlignment="1">
      <alignment horizontal="center" vertical="center" wrapText="1"/>
    </xf>
    <xf numFmtId="167" fontId="11" fillId="0" borderId="54" xfId="0" applyNumberFormat="1" applyFont="1" applyBorder="1" applyAlignment="1">
      <alignment horizontal="center" vertical="center" wrapText="1"/>
    </xf>
    <xf numFmtId="167" fontId="1" fillId="0" borderId="64" xfId="0" applyNumberFormat="1" applyFont="1" applyBorder="1" applyAlignment="1">
      <alignment horizontal="center"/>
    </xf>
    <xf numFmtId="167" fontId="1" fillId="0" borderId="66" xfId="0" applyNumberFormat="1" applyFont="1" applyBorder="1" applyAlignment="1">
      <alignment horizontal="center"/>
    </xf>
    <xf numFmtId="0" fontId="11" fillId="15" borderId="84" xfId="0" applyFont="1" applyFill="1" applyBorder="1" applyAlignment="1">
      <alignment horizontal="center"/>
    </xf>
    <xf numFmtId="49" fontId="11" fillId="15" borderId="84" xfId="0" applyNumberFormat="1" applyFont="1" applyFill="1" applyBorder="1" applyAlignment="1">
      <alignment horizontal="center"/>
    </xf>
    <xf numFmtId="49" fontId="11" fillId="15" borderId="44" xfId="0" applyNumberFormat="1" applyFont="1" applyFill="1" applyBorder="1" applyAlignment="1">
      <alignment horizontal="center"/>
    </xf>
    <xf numFmtId="165" fontId="11" fillId="15" borderId="33" xfId="0" applyNumberFormat="1" applyFont="1" applyFill="1" applyBorder="1" applyAlignment="1">
      <alignment horizontal="center"/>
    </xf>
    <xf numFmtId="165" fontId="11" fillId="15" borderId="61" xfId="0" applyNumberFormat="1" applyFont="1" applyFill="1" applyBorder="1" applyAlignment="1">
      <alignment horizontal="center" wrapText="1"/>
    </xf>
    <xf numFmtId="170" fontId="1" fillId="0" borderId="47" xfId="0" applyNumberFormat="1" applyFont="1" applyBorder="1"/>
    <xf numFmtId="170" fontId="1" fillId="0" borderId="0" xfId="0" applyNumberFormat="1" applyFont="1"/>
    <xf numFmtId="170" fontId="1" fillId="0" borderId="55" xfId="0" applyNumberFormat="1" applyFont="1" applyBorder="1"/>
    <xf numFmtId="170" fontId="1" fillId="0" borderId="64" xfId="0" applyNumberFormat="1" applyFont="1" applyBorder="1"/>
    <xf numFmtId="170" fontId="30" fillId="0" borderId="66" xfId="0" applyNumberFormat="1" applyFont="1" applyBorder="1"/>
    <xf numFmtId="169" fontId="28" fillId="0" borderId="0" xfId="0" applyNumberFormat="1" applyFont="1"/>
    <xf numFmtId="171" fontId="1" fillId="0" borderId="0" xfId="0" applyNumberFormat="1" applyFont="1"/>
    <xf numFmtId="0" fontId="1" fillId="9" borderId="3" xfId="0" applyFont="1" applyFill="1" applyBorder="1" applyAlignment="1">
      <alignment horizontal="center" wrapText="1"/>
    </xf>
    <xf numFmtId="0" fontId="4" fillId="0" borderId="15" xfId="0" applyFont="1" applyBorder="1"/>
    <xf numFmtId="0" fontId="4" fillId="0" borderId="9" xfId="0" applyFont="1" applyBorder="1"/>
    <xf numFmtId="0" fontId="1" fillId="8" borderId="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10" fillId="4" borderId="3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15" fillId="2" borderId="3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21" fillId="14" borderId="43" xfId="0" applyFont="1" applyFill="1" applyBorder="1" applyAlignment="1">
      <alignment horizontal="center" vertical="center" wrapText="1"/>
    </xf>
    <xf numFmtId="0" fontId="22" fillId="13" borderId="33" xfId="0" applyFont="1" applyFill="1" applyBorder="1" applyAlignment="1">
      <alignment horizontal="center" vertical="center"/>
    </xf>
    <xf numFmtId="168" fontId="1" fillId="0" borderId="73" xfId="0" applyNumberFormat="1" applyFont="1" applyBorder="1" applyAlignment="1">
      <alignment horizontal="center" vertical="center"/>
    </xf>
    <xf numFmtId="0" fontId="4" fillId="0" borderId="73" xfId="0" applyFont="1" applyBorder="1"/>
    <xf numFmtId="0" fontId="4" fillId="0" borderId="74" xfId="0" applyFont="1" applyBorder="1"/>
  </cellXfs>
  <cellStyles count="1">
    <cellStyle name="Normal" xfId="0" builtinId="0"/>
  </cellStyles>
  <dxfs count="50">
    <dxf>
      <fill>
        <patternFill patternType="solid">
          <fgColor rgb="FFFAD9D6"/>
          <bgColor rgb="FFFAD9D6"/>
        </patternFill>
      </fill>
    </dxf>
    <dxf>
      <fill>
        <patternFill patternType="solid">
          <fgColor rgb="FFFAD9D6"/>
          <bgColor rgb="FFFAD9D6"/>
        </patternFill>
      </fill>
    </dxf>
    <dxf>
      <fill>
        <patternFill patternType="solid">
          <fgColor rgb="FFFAD9D6"/>
          <bgColor rgb="FFFAD9D6"/>
        </patternFill>
      </fill>
    </dxf>
    <dxf>
      <fill>
        <patternFill patternType="solid">
          <fgColor rgb="FFFAD9D6"/>
          <bgColor rgb="FFFAD9D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rgb="FFD9E6FC"/>
          <bgColor rgb="FFD9E6FC"/>
        </patternFill>
      </fill>
    </dxf>
    <dxf>
      <fill>
        <patternFill patternType="solid">
          <fgColor theme="4"/>
          <bgColor theme="4"/>
        </patternFill>
      </fill>
    </dxf>
  </dxfs>
  <tableStyles count="15">
    <tableStyle name="Llistes-style" pivot="0" count="3">
      <tableStyleElement type="headerRow" dxfId="49"/>
      <tableStyleElement type="firstRowStripe" dxfId="48"/>
      <tableStyleElement type="secondRowStripe" dxfId="47"/>
    </tableStyle>
    <tableStyle name="Llistes-style 2" pivot="0" count="3">
      <tableStyleElement type="headerRow" dxfId="46"/>
      <tableStyleElement type="firstRowStripe" dxfId="45"/>
      <tableStyleElement type="secondRowStripe" dxfId="44"/>
    </tableStyle>
    <tableStyle name="Llistes-style 3" pivot="0" count="3">
      <tableStyleElement type="headerRow" dxfId="43"/>
      <tableStyleElement type="firstRowStripe" dxfId="42"/>
      <tableStyleElement type="secondRowStripe" dxfId="41"/>
    </tableStyle>
    <tableStyle name="Llistes-style 4" pivot="0" count="3">
      <tableStyleElement type="headerRow" dxfId="40"/>
      <tableStyleElement type="firstRowStripe" dxfId="39"/>
      <tableStyleElement type="secondRowStripe" dxfId="38"/>
    </tableStyle>
    <tableStyle name="Llistes-style 5" pivot="0" count="3">
      <tableStyleElement type="headerRow" dxfId="37"/>
      <tableStyleElement type="firstRowStripe" dxfId="36"/>
      <tableStyleElement type="secondRowStripe" dxfId="35"/>
    </tableStyle>
    <tableStyle name="Llistes-style 6" pivot="0" count="3">
      <tableStyleElement type="headerRow" dxfId="34"/>
      <tableStyleElement type="firstRowStripe" dxfId="33"/>
      <tableStyleElement type="secondRowStripe" dxfId="32"/>
    </tableStyle>
    <tableStyle name="Llistes-style 7" pivot="0" count="3">
      <tableStyleElement type="headerRow" dxfId="31"/>
      <tableStyleElement type="firstRowStripe" dxfId="30"/>
      <tableStyleElement type="secondRowStripe" dxfId="29"/>
    </tableStyle>
    <tableStyle name="Llistes-style 8" pivot="0" count="3">
      <tableStyleElement type="headerRow" dxfId="28"/>
      <tableStyleElement type="firstRowStripe" dxfId="27"/>
      <tableStyleElement type="secondRowStripe" dxfId="26"/>
    </tableStyle>
    <tableStyle name="Llistes-style 9" pivot="0" count="3">
      <tableStyleElement type="headerRow" dxfId="25"/>
      <tableStyleElement type="firstRowStripe" dxfId="24"/>
      <tableStyleElement type="secondRowStripe" dxfId="23"/>
    </tableStyle>
    <tableStyle name="Llistes-style 10" pivot="0" count="3">
      <tableStyleElement type="headerRow" dxfId="22"/>
      <tableStyleElement type="firstRowStripe" dxfId="21"/>
      <tableStyleElement type="secondRowStripe" dxfId="20"/>
    </tableStyle>
    <tableStyle name="Llistes-style 11" pivot="0" count="3">
      <tableStyleElement type="headerRow" dxfId="19"/>
      <tableStyleElement type="firstRowStripe" dxfId="18"/>
      <tableStyleElement type="secondRowStripe" dxfId="17"/>
    </tableStyle>
    <tableStyle name="Llistes-style 12" pivot="0" count="3">
      <tableStyleElement type="headerRow" dxfId="16"/>
      <tableStyleElement type="firstRowStripe" dxfId="15"/>
      <tableStyleElement type="secondRowStripe" dxfId="14"/>
    </tableStyle>
    <tableStyle name="Llistes-style 13" pivot="0" count="3">
      <tableStyleElement type="headerRow" dxfId="13"/>
      <tableStyleElement type="firstRowStripe" dxfId="12"/>
      <tableStyleElement type="secondRowStripe" dxfId="11"/>
    </tableStyle>
    <tableStyle name="Llistes-style 14" pivot="0" count="3">
      <tableStyleElement type="headerRow" dxfId="10"/>
      <tableStyleElement type="firstRowStripe" dxfId="9"/>
      <tableStyleElement type="secondRowStripe" dxfId="8"/>
    </tableStyle>
    <tableStyle name="Finançament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PC" refreshedDate="44650.4939443287" createdVersion="6" refreshedVersion="6" minRefreshableVersion="3" recordCount="490">
  <cacheSource type="worksheet">
    <worksheetSource ref="BB10:BC500" sheet="Peticions PDI o PAS"/>
  </cacheSource>
  <cacheFields count="2">
    <cacheField name="Sobretaula" numFmtId="164">
      <sharedItems containsBlank="1" count="4">
        <s v=""/>
        <s v="ET2.W" u="1"/>
        <m u="1"/>
        <s v="ET8.W" u="1"/>
      </sharedItems>
    </cacheField>
    <cacheField name="Format" numFmtId="49">
      <sharedItems containsBlank="1" count="4">
        <s v=""/>
        <m u="1"/>
        <s v="Minitorre" u="1"/>
        <s v="Compacte (SFF)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0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I70:J72" firstHeaderRow="1" firstDataRow="2" firstDataCol="1"/>
  <pivotFields count="2">
    <pivotField axis="axisRow" showAll="0">
      <items count="5">
        <item h="1" x="0"/>
        <item m="1" x="1"/>
        <item m="1" x="3"/>
        <item h="1" m="1" x="2"/>
        <item t="default"/>
      </items>
    </pivotField>
    <pivotField axis="axisCol" dataField="1" showAll="0">
      <items count="5">
        <item x="0"/>
        <item m="1" x="3"/>
        <item m="1" x="2"/>
        <item m="1" x="1"/>
        <item t="default"/>
      </items>
    </pivotField>
  </pivotFields>
  <rowFields count="1">
    <field x="0"/>
  </rowFields>
  <rowItems count="1">
    <i t="grand">
      <x/>
    </i>
  </rowItems>
  <colFields count="1">
    <field x="1"/>
  </colFields>
  <colItems count="1">
    <i t="grand">
      <x/>
    </i>
  </colItems>
  <dataFields count="1">
    <dataField name="Cuenta de Format" fld="1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_1" displayName="Table_1" ref="U1:U3">
  <tableColumns count="1">
    <tableColumn id="1" name="Format"/>
  </tableColumns>
  <tableStyleInfo name="Llistes-style" showFirstColumn="1" showLastColumn="1" showRowStripes="1" showColumnStripes="0"/>
</table>
</file>

<file path=xl/tables/table10.xml><?xml version="1.0" encoding="utf-8"?>
<table xmlns="http://schemas.openxmlformats.org/spreadsheetml/2006/main" id="10" name="Table_10" displayName="Table_10" ref="I1:I8">
  <tableColumns count="1">
    <tableColumn id="1" name="Monitor"/>
  </tableColumns>
  <tableStyleInfo name="Llistes-style 10" showFirstColumn="1" showLastColumn="1" showRowStripes="1" showColumnStripes="0"/>
</table>
</file>

<file path=xl/tables/table11.xml><?xml version="1.0" encoding="utf-8"?>
<table xmlns="http://schemas.openxmlformats.org/spreadsheetml/2006/main" id="11" name="Table_11" displayName="Table_11" ref="E1:E7">
  <tableColumns count="1">
    <tableColumn id="1" name="Tipus_portàtil"/>
  </tableColumns>
  <tableStyleInfo name="Llistes-style 11" showFirstColumn="1" showLastColumn="1" showRowStripes="1" showColumnStripes="0"/>
</table>
</file>

<file path=xl/tables/table12.xml><?xml version="1.0" encoding="utf-8"?>
<table xmlns="http://schemas.openxmlformats.org/spreadsheetml/2006/main" id="12" name="Table_12" displayName="Table_12" ref="C1:C7">
  <tableColumns count="1">
    <tableColumn id="1" name="Tipus_equipament"/>
  </tableColumns>
  <tableStyleInfo name="Llistes-style 12" showFirstColumn="1" showLastColumn="1" showRowStripes="1" showColumnStripes="0"/>
</table>
</file>

<file path=xl/tables/table13.xml><?xml version="1.0" encoding="utf-8"?>
<table xmlns="http://schemas.openxmlformats.org/spreadsheetml/2006/main" id="13" name="Table_13" displayName="Table_13" ref="G1:G9">
  <tableColumns count="1">
    <tableColumn id="1" name="Tipus_PC"/>
  </tableColumns>
  <tableStyleInfo name="Llistes-style 13" showFirstColumn="1" showLastColumn="1" showRowStripes="1" showColumnStripes="0"/>
</table>
</file>

<file path=xl/tables/table14.xml><?xml version="1.0" encoding="utf-8"?>
<table xmlns="http://schemas.openxmlformats.org/spreadsheetml/2006/main" id="14" name="Table_14" displayName="Table_14" ref="Y1:Y3">
  <tableColumns count="1">
    <tableColumn id="1" name="Garantia_MacOS"/>
  </tableColumns>
  <tableStyleInfo name="Llistes-style 14" showFirstColumn="1" showLastColumn="1" showRowStripes="1" showColumnStripes="0"/>
</table>
</file>

<file path=xl/tables/table15.xml><?xml version="1.0" encoding="utf-8"?>
<table xmlns="http://schemas.openxmlformats.org/spreadsheetml/2006/main" id="15" name="Table_15" displayName="Table_15" ref="A2:A75">
  <tableColumns count="1">
    <tableColumn id="1" name="Unitat"/>
  </tableColumns>
  <tableStyleInfo name="Finançament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W1:W6">
  <tableColumns count="1">
    <tableColumn id="1" name="MacOS"/>
  </tableColumns>
  <tableStyleInfo name="Lliste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O1:O3">
  <tableColumns count="1">
    <tableColumn id="1" name="Replicador_ teclat_ratoli"/>
  </tableColumns>
  <tableStyleInfo name="Lliste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Q1:Q3">
  <tableColumns count="1">
    <tableColumn id="1" name="Auricular_micro"/>
  </tableColumns>
  <tableStyleInfo name="Lliste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M1:M3">
  <tableColumns count="1">
    <tableColumn id="1" name="Sistema_operatiu"/>
  </tableColumns>
  <tableStyleInfo name="Lliste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K1:K3">
  <tableColumns count="1">
    <tableColumn id="1" name="Barra_so"/>
  </tableColumns>
  <tableStyleInfo name="Lliste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S1:S3">
  <tableColumns count="1">
    <tableColumn id="1" name="Webcam"/>
  </tableColumns>
  <tableStyleInfo name="Lliste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AA1:AA3">
  <tableColumns count="1">
    <tableColumn id="1" name="Necessites_tauleta"/>
  </tableColumns>
  <tableStyleInfo name="Llistes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A1:A7">
  <tableColumns count="1">
    <tableColumn id="1" name="Tipus_usuari"/>
  </tableColumns>
  <tableStyleInfo name="Llistes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R510"/>
  <sheetViews>
    <sheetView tabSelected="1" workbookViewId="0">
      <selection activeCell="B2" sqref="B2:E2"/>
    </sheetView>
  </sheetViews>
  <sheetFormatPr baseColWidth="10" defaultColWidth="12.5546875" defaultRowHeight="15" customHeight="1"/>
  <cols>
    <col min="1" max="1" width="26.5546875" customWidth="1"/>
    <col min="2" max="7" width="21.5546875" customWidth="1"/>
    <col min="8" max="9" width="43.5546875" customWidth="1"/>
    <col min="10" max="10" width="26.44140625" customWidth="1"/>
    <col min="11" max="13" width="21.5546875" customWidth="1"/>
    <col min="14" max="14" width="62.44140625" customWidth="1"/>
    <col min="15" max="15" width="27" customWidth="1"/>
    <col min="16" max="20" width="21.5546875" customWidth="1"/>
    <col min="21" max="22" width="29" customWidth="1"/>
    <col min="23" max="31" width="21.5546875" customWidth="1"/>
    <col min="32" max="32" width="12.6640625" customWidth="1"/>
    <col min="33" max="40" width="14.109375" customWidth="1"/>
    <col min="41" max="41" width="12.6640625" customWidth="1"/>
    <col min="42" max="42" width="2" customWidth="1"/>
    <col min="43" max="43" width="10.88671875" customWidth="1"/>
    <col min="44" max="44" width="6.109375" customWidth="1"/>
    <col min="45" max="45" width="9.44140625" customWidth="1"/>
    <col min="46" max="48" width="11" customWidth="1"/>
    <col min="49" max="49" width="8.6640625" customWidth="1"/>
    <col min="50" max="50" width="11.6640625" customWidth="1"/>
    <col min="51" max="51" width="8.6640625" customWidth="1"/>
    <col min="52" max="52" width="10.33203125" customWidth="1"/>
    <col min="53" max="53" width="9.6640625" customWidth="1"/>
    <col min="54" max="54" width="11.109375" customWidth="1"/>
    <col min="55" max="55" width="10.109375" style="213" customWidth="1"/>
    <col min="56" max="56" width="11.109375" customWidth="1"/>
    <col min="57" max="57" width="9.6640625" customWidth="1"/>
    <col min="58" max="58" width="10" customWidth="1"/>
    <col min="59" max="61" width="9.6640625" customWidth="1"/>
    <col min="62" max="62" width="10.44140625" customWidth="1"/>
    <col min="63" max="65" width="9.6640625" customWidth="1"/>
    <col min="66" max="66" width="11.44140625" customWidth="1"/>
    <col min="67" max="67" width="8.5546875" customWidth="1"/>
    <col min="68" max="68" width="13.109375" customWidth="1"/>
    <col min="69" max="70" width="14.44140625" hidden="1" customWidth="1"/>
  </cols>
  <sheetData>
    <row r="1" spans="1:70" ht="15.75" customHeight="1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1"/>
      <c r="AD1" s="1"/>
      <c r="AE1" s="1"/>
      <c r="AF1" s="4"/>
      <c r="AG1" s="1"/>
      <c r="AH1" s="1"/>
      <c r="AI1" s="1"/>
      <c r="AJ1" s="1"/>
      <c r="AK1" s="1"/>
      <c r="AL1" s="1"/>
      <c r="AM1" s="1"/>
      <c r="AN1" s="1"/>
      <c r="AO1" s="5"/>
      <c r="AP1" s="6"/>
      <c r="AQ1" s="1"/>
      <c r="AR1" s="1"/>
      <c r="AS1" s="7"/>
      <c r="AT1" s="7"/>
      <c r="AU1" s="7"/>
      <c r="AV1" s="7"/>
      <c r="AW1" s="1"/>
      <c r="AX1" s="1"/>
      <c r="AY1" s="1"/>
      <c r="AZ1" s="1"/>
      <c r="BA1" s="1"/>
      <c r="BB1" s="7"/>
      <c r="BC1" s="208"/>
      <c r="BD1" s="7"/>
      <c r="BE1" s="1"/>
      <c r="BF1" s="1"/>
      <c r="BG1" s="1"/>
      <c r="BH1" s="1"/>
      <c r="BI1" s="1"/>
      <c r="BJ1" s="1"/>
      <c r="BK1" s="1"/>
      <c r="BL1" s="1"/>
      <c r="BM1" s="1"/>
      <c r="BN1" s="1"/>
      <c r="BO1" s="7"/>
      <c r="BP1" s="1"/>
      <c r="BQ1" s="1"/>
      <c r="BR1" s="1"/>
    </row>
    <row r="2" spans="1:70" ht="22.5" customHeight="1">
      <c r="A2" s="217" t="s">
        <v>287</v>
      </c>
      <c r="B2" s="249"/>
      <c r="C2" s="250"/>
      <c r="D2" s="250"/>
      <c r="E2" s="251"/>
      <c r="F2" s="8" t="str">
        <f>IF(B2="", "",VLOOKUP(B2,Finançament!A3:D75,2,FALSE))</f>
        <v/>
      </c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  <c r="AC2" s="10"/>
      <c r="AD2" s="10"/>
      <c r="AE2" s="10"/>
      <c r="AF2" s="12"/>
      <c r="AG2" s="10"/>
      <c r="AH2" s="10"/>
      <c r="AI2" s="10"/>
      <c r="AJ2" s="10"/>
      <c r="AK2" s="10"/>
      <c r="AL2" s="10"/>
      <c r="AM2" s="10"/>
      <c r="AN2" s="10"/>
      <c r="AO2" s="13"/>
      <c r="AP2" s="14"/>
      <c r="AQ2" s="10"/>
      <c r="AR2" s="10"/>
      <c r="AS2" s="15"/>
      <c r="AT2" s="15"/>
      <c r="AU2" s="15"/>
      <c r="AV2" s="15"/>
      <c r="AW2" s="10"/>
      <c r="AX2" s="10"/>
      <c r="AY2" s="10"/>
      <c r="AZ2" s="10"/>
      <c r="BA2" s="10"/>
      <c r="BB2" s="15"/>
      <c r="BC2" s="209"/>
      <c r="BD2" s="15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5"/>
      <c r="BP2" s="10"/>
      <c r="BQ2" s="10"/>
      <c r="BR2" s="10"/>
    </row>
    <row r="3" spans="1:70" ht="9.75" customHeight="1">
      <c r="A3" s="16"/>
      <c r="B3" s="16"/>
      <c r="C3" s="16"/>
      <c r="D3" s="16"/>
      <c r="E3" s="16"/>
      <c r="F3" s="17"/>
      <c r="G3" s="10"/>
      <c r="H3" s="18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  <c r="AC3" s="18"/>
      <c r="AD3" s="18"/>
      <c r="AE3" s="18"/>
      <c r="AF3" s="19"/>
      <c r="AG3" s="18"/>
      <c r="AH3" s="18"/>
      <c r="AI3" s="18"/>
      <c r="AJ3" s="18"/>
      <c r="AK3" s="18"/>
      <c r="AL3" s="18"/>
      <c r="AM3" s="18"/>
      <c r="AN3" s="18"/>
      <c r="AO3" s="13"/>
      <c r="AP3" s="14"/>
      <c r="AQ3" s="10"/>
      <c r="AR3" s="10"/>
      <c r="AS3" s="15"/>
      <c r="AT3" s="15"/>
      <c r="AU3" s="15"/>
      <c r="AV3" s="15"/>
      <c r="AW3" s="10"/>
      <c r="AX3" s="10"/>
      <c r="AY3" s="10"/>
      <c r="AZ3" s="10"/>
      <c r="BA3" s="10"/>
      <c r="BB3" s="15"/>
      <c r="BC3" s="209"/>
      <c r="BD3" s="15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5"/>
      <c r="BP3" s="10"/>
      <c r="BQ3" s="10"/>
      <c r="BR3" s="10"/>
    </row>
    <row r="4" spans="1:70" ht="29.25" customHeight="1">
      <c r="A4" s="9"/>
      <c r="B4" s="9"/>
      <c r="C4" s="9" t="s">
        <v>1</v>
      </c>
      <c r="D4" s="9"/>
      <c r="E4" s="9"/>
      <c r="F4" s="9"/>
      <c r="G4" s="9"/>
      <c r="H4" s="9" t="s">
        <v>2</v>
      </c>
      <c r="I4" s="9" t="s">
        <v>3</v>
      </c>
      <c r="J4" s="9" t="s">
        <v>4</v>
      </c>
      <c r="K4" s="9" t="s">
        <v>5</v>
      </c>
      <c r="L4" s="9" t="s">
        <v>289</v>
      </c>
      <c r="M4" s="9" t="s">
        <v>7</v>
      </c>
      <c r="N4" s="9" t="s">
        <v>8</v>
      </c>
      <c r="O4" s="9" t="s">
        <v>4</v>
      </c>
      <c r="P4" s="9" t="s">
        <v>9</v>
      </c>
      <c r="Q4" s="9" t="s">
        <v>7</v>
      </c>
      <c r="R4" s="9" t="s">
        <v>10</v>
      </c>
      <c r="S4" s="9" t="s">
        <v>11</v>
      </c>
      <c r="T4" s="9" t="s">
        <v>12</v>
      </c>
      <c r="U4" s="9" t="s">
        <v>13</v>
      </c>
      <c r="V4" s="9" t="s">
        <v>14</v>
      </c>
      <c r="W4" s="9" t="s">
        <v>15</v>
      </c>
      <c r="X4" s="9" t="s">
        <v>10</v>
      </c>
      <c r="Y4" s="9" t="s">
        <v>7</v>
      </c>
      <c r="Z4" s="9" t="s">
        <v>16</v>
      </c>
      <c r="AA4" s="9" t="s">
        <v>17</v>
      </c>
      <c r="AB4" s="20" t="s">
        <v>18</v>
      </c>
      <c r="AC4" s="252" t="s">
        <v>19</v>
      </c>
      <c r="AD4" s="253"/>
      <c r="AE4" s="253"/>
      <c r="AF4" s="253"/>
      <c r="AG4" s="253"/>
      <c r="AH4" s="253"/>
      <c r="AI4" s="253"/>
      <c r="AJ4" s="253"/>
      <c r="AK4" s="253"/>
      <c r="AL4" s="253"/>
      <c r="AM4" s="254"/>
      <c r="AN4" s="21"/>
      <c r="AO4" s="22" t="s">
        <v>20</v>
      </c>
      <c r="AP4" s="23"/>
      <c r="AQ4" s="255" t="s">
        <v>21</v>
      </c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5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7"/>
    </row>
    <row r="5" spans="1:70" ht="51" customHeight="1">
      <c r="A5" s="218"/>
      <c r="B5" s="24" t="s">
        <v>288</v>
      </c>
      <c r="C5" s="25"/>
      <c r="D5" s="26"/>
      <c r="E5" s="27"/>
      <c r="F5" s="27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 t="s">
        <v>117</v>
      </c>
      <c r="T5" s="25" t="s">
        <v>80</v>
      </c>
      <c r="U5" s="25"/>
      <c r="V5" s="25"/>
      <c r="W5" s="25"/>
      <c r="X5" s="25"/>
      <c r="Y5" s="25"/>
      <c r="Z5" s="27"/>
      <c r="AA5" s="27"/>
      <c r="AB5" s="24"/>
      <c r="AC5" s="28"/>
      <c r="AD5" s="27"/>
      <c r="AE5" s="27"/>
      <c r="AF5" s="29"/>
      <c r="AG5" s="27"/>
      <c r="AH5" s="27"/>
      <c r="AI5" s="27"/>
      <c r="AJ5" s="27"/>
      <c r="AK5" s="27"/>
      <c r="AL5" s="27"/>
      <c r="AM5" s="30"/>
      <c r="AN5" s="31"/>
      <c r="AO5" s="32" t="s">
        <v>29</v>
      </c>
      <c r="AP5" s="23"/>
      <c r="AQ5" s="27"/>
      <c r="AR5" s="27"/>
      <c r="AS5" s="33"/>
      <c r="AT5" s="33"/>
      <c r="AU5" s="33"/>
      <c r="AV5" s="33"/>
      <c r="AW5" s="27"/>
      <c r="AX5" s="27"/>
      <c r="AY5" s="27"/>
      <c r="AZ5" s="27"/>
      <c r="BA5" s="27"/>
      <c r="BB5" s="33"/>
      <c r="BC5" s="210"/>
      <c r="BD5" s="33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33"/>
      <c r="BP5" s="27"/>
      <c r="BQ5" s="27"/>
      <c r="BR5" s="27"/>
    </row>
    <row r="6" spans="1:70" ht="19.5" hidden="1" customHeight="1">
      <c r="A6" s="1"/>
      <c r="B6" s="1"/>
      <c r="C6" s="1"/>
      <c r="D6" s="1"/>
      <c r="E6" s="1"/>
      <c r="F6" s="1"/>
      <c r="G6" s="1"/>
      <c r="H6" s="34"/>
      <c r="I6" s="34"/>
      <c r="J6" s="34"/>
      <c r="K6" s="34"/>
      <c r="L6" s="34"/>
      <c r="M6" s="1"/>
      <c r="N6" s="34"/>
      <c r="O6" s="1"/>
      <c r="P6" s="1"/>
      <c r="Q6" s="34"/>
      <c r="R6" s="1"/>
      <c r="S6" s="34"/>
      <c r="T6" s="34"/>
      <c r="U6" s="1"/>
      <c r="V6" s="1"/>
      <c r="W6" s="1"/>
      <c r="X6" s="1"/>
      <c r="Y6" s="1"/>
      <c r="Z6" s="1"/>
      <c r="AA6" s="1"/>
      <c r="AB6" s="3"/>
      <c r="AC6" s="35"/>
      <c r="AD6" s="1"/>
      <c r="AE6" s="1"/>
      <c r="AF6" s="36"/>
      <c r="AG6" s="37"/>
      <c r="AH6" s="37"/>
      <c r="AI6" s="37"/>
      <c r="AJ6" s="37"/>
      <c r="AK6" s="37"/>
      <c r="AL6" s="37"/>
      <c r="AM6" s="38"/>
      <c r="AN6" s="39"/>
      <c r="AO6" s="40"/>
      <c r="AP6" s="23"/>
      <c r="AQ6" s="41" t="str">
        <f>LEFT(B2,3)</f>
        <v/>
      </c>
      <c r="AR6" s="42">
        <f>IF(F2="Bloc 1 - PDI",1,2)</f>
        <v>2</v>
      </c>
      <c r="AS6" s="43"/>
      <c r="AT6" s="43"/>
      <c r="AU6" s="43"/>
      <c r="AV6" s="43"/>
      <c r="AW6" s="37"/>
      <c r="AX6" s="44">
        <f t="shared" ref="AX6:BA6" si="0">COUNTIF(AX11:AX114,"&gt;0")</f>
        <v>0</v>
      </c>
      <c r="AY6" s="44">
        <f t="shared" si="0"/>
        <v>0</v>
      </c>
      <c r="AZ6" s="44">
        <f t="shared" si="0"/>
        <v>0</v>
      </c>
      <c r="BA6" s="44">
        <f t="shared" si="0"/>
        <v>0</v>
      </c>
      <c r="BB6" s="43"/>
      <c r="BC6" s="211"/>
      <c r="BD6" s="44">
        <f t="shared" ref="BD6:BK6" si="1">COUNTIF(BD11:BD114,"&gt;0")</f>
        <v>0</v>
      </c>
      <c r="BE6" s="44">
        <f t="shared" si="1"/>
        <v>0</v>
      </c>
      <c r="BF6" s="44">
        <f t="shared" si="1"/>
        <v>0</v>
      </c>
      <c r="BG6" s="44">
        <f t="shared" si="1"/>
        <v>0</v>
      </c>
      <c r="BH6" s="44">
        <f t="shared" si="1"/>
        <v>0</v>
      </c>
      <c r="BI6" s="44">
        <f t="shared" si="1"/>
        <v>0</v>
      </c>
      <c r="BJ6" s="44">
        <f t="shared" si="1"/>
        <v>0</v>
      </c>
      <c r="BK6" s="44">
        <f t="shared" si="1"/>
        <v>0</v>
      </c>
      <c r="BL6" s="44"/>
      <c r="BM6" s="44">
        <f t="shared" ref="BM6:BN6" si="2">COUNTIF(BM11:BM114,"&gt;0")</f>
        <v>0</v>
      </c>
      <c r="BN6" s="44">
        <f t="shared" si="2"/>
        <v>0</v>
      </c>
      <c r="BO6" s="45"/>
      <c r="BP6" s="37"/>
      <c r="BQ6" s="37"/>
      <c r="BR6" s="37"/>
    </row>
    <row r="7" spans="1:70" ht="0.75" customHeight="1">
      <c r="A7" s="1"/>
      <c r="B7" s="1"/>
      <c r="C7" s="1"/>
      <c r="D7" s="1"/>
      <c r="E7" s="1"/>
      <c r="F7" s="1"/>
      <c r="G7" s="1"/>
      <c r="H7" s="34"/>
      <c r="I7" s="34"/>
      <c r="J7" s="34"/>
      <c r="K7" s="34"/>
      <c r="L7" s="34"/>
      <c r="M7" s="1"/>
      <c r="N7" s="34"/>
      <c r="O7" s="1"/>
      <c r="P7" s="1"/>
      <c r="Q7" s="34"/>
      <c r="R7" s="1"/>
      <c r="S7" s="34"/>
      <c r="T7" s="34"/>
      <c r="U7" s="1"/>
      <c r="V7" s="1"/>
      <c r="W7" s="1"/>
      <c r="X7" s="1"/>
      <c r="Y7" s="1"/>
      <c r="Z7" s="1"/>
      <c r="AA7" s="1"/>
      <c r="AB7" s="3"/>
      <c r="AC7" s="35"/>
      <c r="AD7" s="1"/>
      <c r="AE7" s="1"/>
      <c r="AF7" s="36"/>
      <c r="AG7" s="37"/>
      <c r="AH7" s="37"/>
      <c r="AI7" s="37"/>
      <c r="AJ7" s="37"/>
      <c r="AK7" s="37"/>
      <c r="AL7" s="37"/>
      <c r="AM7" s="38"/>
      <c r="AN7" s="39"/>
      <c r="AO7" s="40"/>
      <c r="AP7" s="23"/>
      <c r="AQ7" s="37"/>
      <c r="AR7" s="37"/>
      <c r="AS7" s="43"/>
      <c r="AT7" s="43"/>
      <c r="AU7" s="43"/>
      <c r="AV7" s="43"/>
      <c r="AW7" s="37"/>
      <c r="AX7" s="46">
        <f t="shared" ref="AX7:BA7" si="3">SUM(AX11:AX300)</f>
        <v>0</v>
      </c>
      <c r="AY7" s="46">
        <f t="shared" si="3"/>
        <v>0</v>
      </c>
      <c r="AZ7" s="46">
        <f t="shared" si="3"/>
        <v>0</v>
      </c>
      <c r="BA7" s="46">
        <f t="shared" si="3"/>
        <v>0</v>
      </c>
      <c r="BB7" s="43"/>
      <c r="BC7" s="211"/>
      <c r="BD7" s="46">
        <f t="shared" ref="BD7:BK7" si="4">SUM(BD11:BD300)</f>
        <v>0</v>
      </c>
      <c r="BE7" s="46">
        <f t="shared" si="4"/>
        <v>0</v>
      </c>
      <c r="BF7" s="46">
        <f t="shared" si="4"/>
        <v>0</v>
      </c>
      <c r="BG7" s="46">
        <f t="shared" si="4"/>
        <v>0</v>
      </c>
      <c r="BH7" s="46">
        <f t="shared" si="4"/>
        <v>0</v>
      </c>
      <c r="BI7" s="46">
        <f t="shared" si="4"/>
        <v>0</v>
      </c>
      <c r="BJ7" s="46">
        <f t="shared" si="4"/>
        <v>0</v>
      </c>
      <c r="BK7" s="46">
        <f t="shared" si="4"/>
        <v>0</v>
      </c>
      <c r="BL7" s="37"/>
      <c r="BM7" s="46">
        <f t="shared" ref="BM7:BN7" si="5">SUM(BM11:BM300)</f>
        <v>0</v>
      </c>
      <c r="BN7" s="46">
        <f t="shared" si="5"/>
        <v>0</v>
      </c>
      <c r="BO7" s="47"/>
      <c r="BP7" s="48">
        <f>SUM(AX7:BN7)</f>
        <v>0</v>
      </c>
      <c r="BQ7" s="37"/>
      <c r="BR7" s="37"/>
    </row>
    <row r="8" spans="1:70" ht="12.75" customHeight="1">
      <c r="A8" s="49" t="s">
        <v>30</v>
      </c>
      <c r="B8" s="6"/>
      <c r="C8" s="50">
        <f>COUNTIF(C11:C500,"*")</f>
        <v>0</v>
      </c>
      <c r="D8" s="6"/>
      <c r="E8" s="6"/>
      <c r="F8" s="6"/>
      <c r="G8" s="6"/>
      <c r="H8" s="50">
        <f>COUNTIF(H11:H500,"*")</f>
        <v>0</v>
      </c>
      <c r="I8" s="50">
        <f>COUNTIF(I11:I500,"P*")</f>
        <v>0</v>
      </c>
      <c r="J8" s="51"/>
      <c r="K8" s="50">
        <f>COUNTIF(K11:K500,"S*")</f>
        <v>0</v>
      </c>
      <c r="L8" s="50">
        <f>COUNTIF(L11:L500,"S*")</f>
        <v>0</v>
      </c>
      <c r="M8" s="50">
        <f>COUNTIF(M11:M500,"S*")</f>
        <v>0</v>
      </c>
      <c r="N8" s="50">
        <f>COUNTIF(N11:N500,"*")</f>
        <v>0</v>
      </c>
      <c r="O8" s="6"/>
      <c r="P8" s="50">
        <f>COUNTIF(P11:P500,"*")</f>
        <v>0</v>
      </c>
      <c r="Q8" s="50">
        <f>COUNTIF(Q11:Q500,"S*")</f>
        <v>0</v>
      </c>
      <c r="R8" s="50">
        <f>COUNTIF(R11:R500,"S*")</f>
        <v>0</v>
      </c>
      <c r="S8" s="50">
        <f>COUNTIF(S11:S500,"M*")</f>
        <v>0</v>
      </c>
      <c r="T8" s="50">
        <f>COUNTIF(T11:T500,"S*")</f>
        <v>0</v>
      </c>
      <c r="U8" s="50">
        <f>COUNTIF(U11:U500,"*")</f>
        <v>0</v>
      </c>
      <c r="V8" s="50">
        <f>COUNTIF(V11:V500,"S*")</f>
        <v>0</v>
      </c>
      <c r="W8" s="50">
        <f>COUNTIF(W11:W500,"ETT*")</f>
        <v>0</v>
      </c>
      <c r="X8" s="50">
        <f>COUNTIF(X11:X500,"S*")</f>
        <v>0</v>
      </c>
      <c r="Y8" s="50">
        <f>COUNTIF(Y11:Y500,"S*")</f>
        <v>0</v>
      </c>
      <c r="Z8" s="6"/>
      <c r="AA8" s="6"/>
      <c r="AB8" s="52"/>
      <c r="AC8" s="53"/>
      <c r="AD8" s="6"/>
      <c r="AE8" s="6"/>
      <c r="AF8" s="54"/>
      <c r="AG8" s="55"/>
      <c r="AH8" s="55"/>
      <c r="AI8" s="55"/>
      <c r="AJ8" s="55"/>
      <c r="AK8" s="55"/>
      <c r="AL8" s="55"/>
      <c r="AM8" s="56"/>
      <c r="AN8" s="57"/>
      <c r="AO8" s="58"/>
      <c r="AP8" s="23"/>
      <c r="AQ8" s="257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5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7"/>
    </row>
    <row r="9" spans="1:70" ht="19.5" customHeight="1">
      <c r="A9" s="1"/>
      <c r="B9" s="1"/>
      <c r="C9" s="1"/>
      <c r="D9" s="1"/>
      <c r="E9" s="3"/>
      <c r="F9" s="59"/>
      <c r="G9" s="59"/>
      <c r="H9" s="34"/>
      <c r="I9" s="60"/>
      <c r="J9" s="60"/>
      <c r="K9" s="60"/>
      <c r="L9" s="60"/>
      <c r="M9" s="2"/>
      <c r="N9" s="2"/>
      <c r="O9" s="2"/>
      <c r="P9" s="2"/>
      <c r="Q9" s="60"/>
      <c r="R9" s="2"/>
      <c r="S9" s="60"/>
      <c r="T9" s="60"/>
      <c r="U9" s="2"/>
      <c r="V9" s="2"/>
      <c r="W9" s="2"/>
      <c r="X9" s="2"/>
      <c r="Y9" s="2"/>
      <c r="Z9" s="1"/>
      <c r="AA9" s="1"/>
      <c r="AB9" s="3"/>
      <c r="AC9" s="35"/>
      <c r="AD9" s="1"/>
      <c r="AE9" s="1"/>
      <c r="AF9" s="36"/>
      <c r="AG9" s="37"/>
      <c r="AH9" s="37"/>
      <c r="AI9" s="37"/>
      <c r="AJ9" s="37"/>
      <c r="AK9" s="37"/>
      <c r="AL9" s="37"/>
      <c r="AM9" s="38"/>
      <c r="AN9" s="39"/>
      <c r="AO9" s="40"/>
      <c r="AP9" s="23"/>
      <c r="AQ9" s="1"/>
      <c r="AR9" s="1"/>
      <c r="AS9" s="61"/>
      <c r="AT9" s="62"/>
      <c r="AU9" s="62"/>
      <c r="AV9" s="62"/>
      <c r="AW9" s="258" t="s">
        <v>31</v>
      </c>
      <c r="AX9" s="246"/>
      <c r="AY9" s="246"/>
      <c r="AZ9" s="246"/>
      <c r="BA9" s="247"/>
      <c r="BB9" s="245" t="s">
        <v>32</v>
      </c>
      <c r="BC9" s="259"/>
      <c r="BD9" s="246"/>
      <c r="BE9" s="246"/>
      <c r="BF9" s="247"/>
      <c r="BG9" s="248" t="s">
        <v>11</v>
      </c>
      <c r="BH9" s="247"/>
      <c r="BI9" s="245" t="s">
        <v>33</v>
      </c>
      <c r="BJ9" s="246"/>
      <c r="BK9" s="247"/>
      <c r="BL9" s="248" t="s">
        <v>34</v>
      </c>
      <c r="BM9" s="246"/>
      <c r="BN9" s="247"/>
      <c r="BO9" s="62"/>
      <c r="BP9" s="63">
        <f>SUM(BP11:BP500)</f>
        <v>0</v>
      </c>
      <c r="BQ9" s="46" t="e">
        <f t="shared" ref="BQ9:BR9" si="6">SUM(BQ11:BQ114)</f>
        <v>#VALUE!</v>
      </c>
      <c r="BR9" s="46" t="e">
        <f t="shared" si="6"/>
        <v>#VALUE!</v>
      </c>
    </row>
    <row r="10" spans="1:70" ht="53.25" customHeight="1">
      <c r="A10" s="64" t="s">
        <v>35</v>
      </c>
      <c r="B10" s="65" t="s">
        <v>36</v>
      </c>
      <c r="C10" s="66" t="s">
        <v>1</v>
      </c>
      <c r="D10" s="64" t="s">
        <v>37</v>
      </c>
      <c r="E10" s="66" t="s">
        <v>38</v>
      </c>
      <c r="F10" s="66" t="s">
        <v>39</v>
      </c>
      <c r="G10" s="66" t="s">
        <v>40</v>
      </c>
      <c r="H10" s="67" t="s">
        <v>41</v>
      </c>
      <c r="I10" s="68" t="s">
        <v>3</v>
      </c>
      <c r="J10" s="69" t="s">
        <v>4</v>
      </c>
      <c r="K10" s="69" t="s">
        <v>5</v>
      </c>
      <c r="L10" s="69" t="s">
        <v>6</v>
      </c>
      <c r="M10" s="70" t="s">
        <v>42</v>
      </c>
      <c r="N10" s="68" t="s">
        <v>8</v>
      </c>
      <c r="O10" s="69" t="s">
        <v>4</v>
      </c>
      <c r="P10" s="69" t="s">
        <v>9</v>
      </c>
      <c r="Q10" s="69" t="s">
        <v>7</v>
      </c>
      <c r="R10" s="70" t="s">
        <v>10</v>
      </c>
      <c r="S10" s="71" t="s">
        <v>11</v>
      </c>
      <c r="T10" s="71" t="s">
        <v>43</v>
      </c>
      <c r="U10" s="71" t="s">
        <v>13</v>
      </c>
      <c r="V10" s="72" t="s">
        <v>14</v>
      </c>
      <c r="W10" s="68" t="s">
        <v>15</v>
      </c>
      <c r="X10" s="69" t="s">
        <v>10</v>
      </c>
      <c r="Y10" s="70" t="s">
        <v>7</v>
      </c>
      <c r="Z10" s="73" t="s">
        <v>16</v>
      </c>
      <c r="AA10" s="66" t="s">
        <v>17</v>
      </c>
      <c r="AB10" s="67" t="s">
        <v>18</v>
      </c>
      <c r="AC10" s="74" t="s">
        <v>44</v>
      </c>
      <c r="AD10" s="75" t="s">
        <v>45</v>
      </c>
      <c r="AE10" s="75" t="s">
        <v>46</v>
      </c>
      <c r="AF10" s="76" t="s">
        <v>47</v>
      </c>
      <c r="AG10" s="75" t="s">
        <v>48</v>
      </c>
      <c r="AH10" s="75" t="s">
        <v>49</v>
      </c>
      <c r="AI10" s="75" t="s">
        <v>50</v>
      </c>
      <c r="AJ10" s="75" t="s">
        <v>51</v>
      </c>
      <c r="AK10" s="75" t="s">
        <v>52</v>
      </c>
      <c r="AL10" s="75" t="s">
        <v>53</v>
      </c>
      <c r="AM10" s="77" t="s">
        <v>54</v>
      </c>
      <c r="AN10" s="78" t="s">
        <v>55</v>
      </c>
      <c r="AO10" s="22" t="s">
        <v>20</v>
      </c>
      <c r="AP10" s="23"/>
      <c r="AQ10" s="79" t="s">
        <v>56</v>
      </c>
      <c r="AR10" s="79" t="s">
        <v>57</v>
      </c>
      <c r="AS10" s="79" t="s">
        <v>58</v>
      </c>
      <c r="AT10" s="79" t="s">
        <v>59</v>
      </c>
      <c r="AU10" s="79" t="s">
        <v>60</v>
      </c>
      <c r="AV10" s="79" t="s">
        <v>61</v>
      </c>
      <c r="AW10" s="79" t="s">
        <v>31</v>
      </c>
      <c r="AX10" s="80" t="s">
        <v>62</v>
      </c>
      <c r="AY10" s="79" t="s">
        <v>63</v>
      </c>
      <c r="AZ10" s="79" t="s">
        <v>64</v>
      </c>
      <c r="BA10" s="79" t="s">
        <v>65</v>
      </c>
      <c r="BB10" s="79" t="s">
        <v>32</v>
      </c>
      <c r="BC10" s="212" t="s">
        <v>9</v>
      </c>
      <c r="BD10" s="80" t="s">
        <v>66</v>
      </c>
      <c r="BE10" s="79" t="s">
        <v>67</v>
      </c>
      <c r="BF10" s="79" t="s">
        <v>68</v>
      </c>
      <c r="BG10" s="79" t="s">
        <v>11</v>
      </c>
      <c r="BH10" s="79" t="s">
        <v>69</v>
      </c>
      <c r="BI10" s="79" t="s">
        <v>33</v>
      </c>
      <c r="BJ10" s="79" t="s">
        <v>70</v>
      </c>
      <c r="BK10" s="79" t="s">
        <v>71</v>
      </c>
      <c r="BL10" s="79" t="s">
        <v>34</v>
      </c>
      <c r="BM10" s="80" t="s">
        <v>72</v>
      </c>
      <c r="BN10" s="80" t="s">
        <v>73</v>
      </c>
      <c r="BO10" s="80" t="s">
        <v>74</v>
      </c>
      <c r="BP10" s="80" t="s">
        <v>75</v>
      </c>
      <c r="BQ10" s="79" t="s">
        <v>76</v>
      </c>
      <c r="BR10" s="80" t="s">
        <v>77</v>
      </c>
    </row>
    <row r="11" spans="1:70" ht="12.75" customHeight="1">
      <c r="A11" s="81"/>
      <c r="B11" s="82"/>
      <c r="C11" s="1"/>
      <c r="D11" s="1"/>
      <c r="E11" s="1"/>
      <c r="F11" s="1"/>
      <c r="G11" s="1"/>
      <c r="H11" s="34"/>
      <c r="I11" s="83"/>
      <c r="J11" s="83"/>
      <c r="K11" s="83"/>
      <c r="L11" s="83"/>
      <c r="M11" s="83"/>
      <c r="N11" s="83"/>
      <c r="O11" s="83"/>
      <c r="P11" s="83"/>
      <c r="Q11" s="83"/>
      <c r="R11" s="1"/>
      <c r="S11" s="84"/>
      <c r="T11" s="84"/>
      <c r="V11" s="84"/>
      <c r="W11" s="83"/>
      <c r="X11" s="83"/>
      <c r="Y11" s="83"/>
      <c r="Z11" s="1"/>
      <c r="AA11" s="1"/>
      <c r="AB11" s="3"/>
      <c r="AC11" s="84"/>
      <c r="AD11" s="84"/>
      <c r="AE11" s="84"/>
      <c r="AF11" s="85"/>
      <c r="AG11" s="86"/>
      <c r="AH11" s="86"/>
      <c r="AI11" s="86"/>
      <c r="AJ11" s="86"/>
      <c r="AK11" s="87"/>
      <c r="AL11" s="87"/>
      <c r="AM11" s="87"/>
      <c r="AN11" s="87"/>
      <c r="AO11" s="88"/>
      <c r="AP11" s="89"/>
      <c r="AQ11" s="90" t="str">
        <f t="shared" ref="AQ11:AQ129" si="7">$AQ$6</f>
        <v/>
      </c>
      <c r="AR11" s="91">
        <f t="shared" ref="AR11:AR129" si="8">$AR$6</f>
        <v>2</v>
      </c>
      <c r="AS11" s="92" t="str">
        <f t="shared" ref="AS11:AS21" si="9">IF(LEFT(C11,3)="Dir", "Sí","")</f>
        <v/>
      </c>
      <c r="AT11" s="93">
        <f t="shared" ref="AT11:AT21" si="10">IF(C11="Temps complert","PDI TC",IF(C11="Temps parcial","PDI TP",C11))</f>
        <v>0</v>
      </c>
      <c r="AU11" s="93">
        <f t="shared" ref="AU11:AU21" si="11">COUNTIF($B$11:B11,B11)</f>
        <v>0</v>
      </c>
      <c r="AV11" s="93" t="str">
        <f t="shared" ref="AV11:AV21" si="12">CONCATENATE(AT11,"1",BO11)</f>
        <v>01N</v>
      </c>
      <c r="AW11" s="94" t="str">
        <f t="shared" ref="AW11:AW21" si="13">IF(I11&lt;&gt;"",CONCATENATE(LEFT(I11,5),IF(J11="Linux",".L",".W")),"")</f>
        <v/>
      </c>
      <c r="AX11" s="95">
        <f>SUMIF(Calculs!$B$2:$B$34,AW11,Calculs!$C$2:$C$34)</f>
        <v>0</v>
      </c>
      <c r="AY11" s="95">
        <f>IF(K11&lt;&gt;"",IF(LEFT(K11,1)="S", Calculs!$C$55,0),0)</f>
        <v>0</v>
      </c>
      <c r="AZ11" s="95">
        <f>IF(L11&lt;&gt;"",IF(LEFT(L11,1)="S", Calculs!$C$51,0),0)</f>
        <v>0</v>
      </c>
      <c r="BA11" s="95">
        <f>IF(M11&lt;&gt;"",IF(LEFT(M11,1)="S", Calculs!$C$52,0),0)</f>
        <v>0</v>
      </c>
      <c r="BB11" s="96" t="str">
        <f t="shared" ref="BB11:BB21" si="14">IF(N11&lt;&gt;"",CONCATENATE(LEFT(N11,3),IF(O11="Linux",".L",".W")),"")</f>
        <v/>
      </c>
      <c r="BC11" s="207" t="str">
        <f t="shared" ref="BC11:BC21" si="15">IF(BB11&lt;&gt;"",P11,"")</f>
        <v/>
      </c>
      <c r="BD11" s="96">
        <f>SUMIF(Calculs!$B$2:$B$34,BB11,Calculs!$C$2:$C$34)</f>
        <v>0</v>
      </c>
      <c r="BE11" s="95">
        <f>IF(Q11&lt;&gt;"",IF(LEFT(Q11,1)="S", Calculs!$C$52,0),0)</f>
        <v>0</v>
      </c>
      <c r="BF11" s="95">
        <f>IF(R11&lt;&gt;"",IF(LEFT(R11,1)="S", Calculs!$C$51,0),0)</f>
        <v>0</v>
      </c>
      <c r="BG11" s="95">
        <f>SUMIF(Calculs!$B$41:$B$46,LEFT(S11,2),Calculs!$C$41:$C$46)</f>
        <v>0</v>
      </c>
      <c r="BH11" s="95">
        <f>IF(T11&lt;&gt;"",IF(LEFT(T11,1)="S", Calculs!$C$48,0),0)</f>
        <v>0</v>
      </c>
      <c r="BI11" s="95">
        <f>IF(W11&lt;&gt;"",IF(LEFT(W11,3)="ETT", Calculs!$C$37,0),0)</f>
        <v>0</v>
      </c>
      <c r="BJ11" s="95">
        <f>IF(X11&lt;&gt;"",IF(LEFT(X11,1)="S", Calculs!$C$51,0),0)</f>
        <v>0</v>
      </c>
      <c r="BK11" s="95">
        <f>IF(Y11&lt;&gt;"",IF(LEFT(Y11,1)="S", Calculs!$C$52,0),0)</f>
        <v>0</v>
      </c>
      <c r="BL11" s="96" t="str">
        <f t="shared" ref="BL11:BL21" si="16">IF(U11&lt;&gt;"",LEFT(U11,5),"")</f>
        <v/>
      </c>
      <c r="BM11" s="95">
        <f>SUMIF(Calculs!$B$32:$B$36,TRIM(BL11),Calculs!$C$32:$C$36)</f>
        <v>0</v>
      </c>
      <c r="BN11" s="95">
        <f>IF(V11&lt;&gt;"",IF(LEFT(V11,1)="S", SUMIF(Calculs!$B$57:$B$61, TRIM(BL11), Calculs!$C$57:$C$61),0),0)</f>
        <v>0</v>
      </c>
      <c r="BO11" s="93" t="str">
        <f t="shared" ref="BO11:BO21" si="17">IF(IF(AW11&lt;&gt;"",1,0) + IF(BB11&lt;&gt;"",1,0)+IF(BI11&lt;&gt;0,1,0)+IF(BL11&lt;&gt;"",1,0)&gt;0,"S","N")</f>
        <v>N</v>
      </c>
      <c r="BP11" s="95">
        <f t="shared" ref="BP11:BP21" si="18">AX11+AY11+AZ11+BA11+BD11+BE11+BF11+BH11+BI11+BJ11+BK11+BN11+BG11+BM11</f>
        <v>0</v>
      </c>
      <c r="BQ11" s="95"/>
      <c r="BR11" s="95"/>
    </row>
    <row r="12" spans="1:70" ht="12.75" customHeight="1">
      <c r="A12" s="81"/>
      <c r="B12" s="107"/>
      <c r="C12" s="1"/>
      <c r="D12" s="1"/>
      <c r="E12" s="1"/>
      <c r="F12" s="1"/>
      <c r="G12" s="1"/>
      <c r="H12" s="34"/>
      <c r="I12" s="83"/>
      <c r="J12" s="83"/>
      <c r="K12" s="83"/>
      <c r="L12" s="83"/>
      <c r="M12" s="83"/>
      <c r="N12" s="83"/>
      <c r="O12" s="83"/>
      <c r="P12" s="83"/>
      <c r="Q12" s="83"/>
      <c r="R12" s="1"/>
      <c r="S12" s="84"/>
      <c r="T12" s="84"/>
      <c r="V12" s="84"/>
      <c r="W12" s="83"/>
      <c r="X12" s="83"/>
      <c r="Y12" s="83"/>
      <c r="Z12" s="1"/>
      <c r="AA12" s="1"/>
      <c r="AB12" s="3"/>
      <c r="AC12" s="84"/>
      <c r="AD12" s="84"/>
      <c r="AE12" s="84"/>
      <c r="AF12" s="85"/>
      <c r="AG12" s="86"/>
      <c r="AH12" s="86"/>
      <c r="AI12" s="86"/>
      <c r="AJ12" s="86"/>
      <c r="AK12" s="87"/>
      <c r="AL12" s="87"/>
      <c r="AM12" s="87"/>
      <c r="AN12" s="87"/>
      <c r="AO12" s="88"/>
      <c r="AP12" s="89"/>
      <c r="AQ12" s="90" t="str">
        <f t="shared" si="7"/>
        <v/>
      </c>
      <c r="AR12" s="91">
        <f t="shared" si="8"/>
        <v>2</v>
      </c>
      <c r="AS12" s="92" t="str">
        <f t="shared" si="9"/>
        <v/>
      </c>
      <c r="AT12" s="93">
        <f t="shared" si="10"/>
        <v>0</v>
      </c>
      <c r="AU12" s="93">
        <f t="shared" si="11"/>
        <v>0</v>
      </c>
      <c r="AV12" s="93" t="str">
        <f t="shared" si="12"/>
        <v>01N</v>
      </c>
      <c r="AW12" s="94" t="str">
        <f t="shared" si="13"/>
        <v/>
      </c>
      <c r="AX12" s="95">
        <f>SUMIF(Calculs!$B$2:$B$34,AW12,Calculs!$C$2:$C$34)</f>
        <v>0</v>
      </c>
      <c r="AY12" s="95">
        <f>IF(K12&lt;&gt;"",IF(LEFT(K12,1)="S", Calculs!$C$55,0),0)</f>
        <v>0</v>
      </c>
      <c r="AZ12" s="95">
        <f>IF(L12&lt;&gt;"",IF(LEFT(L12,1)="S", Calculs!$C$51,0),0)</f>
        <v>0</v>
      </c>
      <c r="BA12" s="95">
        <f>IF(M12&lt;&gt;"",IF(LEFT(M12,1)="S", Calculs!$C$52,0),0)</f>
        <v>0</v>
      </c>
      <c r="BB12" s="96" t="str">
        <f t="shared" si="14"/>
        <v/>
      </c>
      <c r="BC12" s="207" t="str">
        <f t="shared" si="15"/>
        <v/>
      </c>
      <c r="BD12" s="96">
        <f>SUMIF(Calculs!$B$2:$B$34,BB12,Calculs!$C$2:$C$34)</f>
        <v>0</v>
      </c>
      <c r="BE12" s="95">
        <f>IF(Q12&lt;&gt;"",IF(LEFT(Q12,1)="S", Calculs!$C$52,0),0)</f>
        <v>0</v>
      </c>
      <c r="BF12" s="95">
        <f>IF(R12&lt;&gt;"",IF(LEFT(R12,1)="S", Calculs!$C$51,0),0)</f>
        <v>0</v>
      </c>
      <c r="BG12" s="95">
        <f>SUMIF(Calculs!$B$41:$B$46,LEFT(S12,2),Calculs!$C$41:$C$46)</f>
        <v>0</v>
      </c>
      <c r="BH12" s="95">
        <f>IF(T12&lt;&gt;"",IF(LEFT(T12,1)="S", Calculs!$C$48,0),0)</f>
        <v>0</v>
      </c>
      <c r="BI12" s="95">
        <f>IF(W12&lt;&gt;"",IF(LEFT(W12,3)="ETT", Calculs!$C$37,0),0)</f>
        <v>0</v>
      </c>
      <c r="BJ12" s="95">
        <f>IF(X12&lt;&gt;"",IF(LEFT(X12,1)="S", Calculs!$C$51,0),0)</f>
        <v>0</v>
      </c>
      <c r="BK12" s="95">
        <f>IF(Y12&lt;&gt;"",IF(LEFT(Y12,1)="S", Calculs!$C$52,0),0)</f>
        <v>0</v>
      </c>
      <c r="BL12" s="96" t="str">
        <f t="shared" si="16"/>
        <v/>
      </c>
      <c r="BM12" s="95">
        <f>SUMIF(Calculs!$B$32:$B$36,TRIM(BL12),Calculs!$C$32:$C$36)</f>
        <v>0</v>
      </c>
      <c r="BN12" s="95">
        <f>IF(V12&lt;&gt;"",IF(LEFT(V12,1)="S", SUMIF(Calculs!$B$57:$B$61, TRIM(BL12), Calculs!$C$57:$C$61),0),0)</f>
        <v>0</v>
      </c>
      <c r="BO12" s="93" t="str">
        <f t="shared" si="17"/>
        <v>N</v>
      </c>
      <c r="BP12" s="95">
        <f t="shared" si="18"/>
        <v>0</v>
      </c>
      <c r="BQ12" s="95"/>
      <c r="BR12" s="95"/>
    </row>
    <row r="13" spans="1:70" ht="12.75" customHeight="1">
      <c r="A13" s="81"/>
      <c r="B13" s="107"/>
      <c r="C13" s="1"/>
      <c r="D13" s="1"/>
      <c r="E13" s="1"/>
      <c r="F13" s="1"/>
      <c r="G13" s="1"/>
      <c r="H13" s="34"/>
      <c r="I13" s="83"/>
      <c r="J13" s="83"/>
      <c r="K13" s="83"/>
      <c r="L13" s="83"/>
      <c r="M13" s="83"/>
      <c r="N13" s="83"/>
      <c r="O13" s="83"/>
      <c r="P13" s="83"/>
      <c r="Q13" s="83"/>
      <c r="R13" s="1"/>
      <c r="S13" s="84"/>
      <c r="T13" s="84"/>
      <c r="V13" s="84"/>
      <c r="W13" s="83"/>
      <c r="X13" s="83"/>
      <c r="Y13" s="83"/>
      <c r="Z13" s="1"/>
      <c r="AA13" s="1"/>
      <c r="AB13" s="3"/>
      <c r="AC13" s="84"/>
      <c r="AD13" s="84"/>
      <c r="AE13" s="84"/>
      <c r="AF13" s="85"/>
      <c r="AG13" s="86"/>
      <c r="AH13" s="86"/>
      <c r="AI13" s="86"/>
      <c r="AJ13" s="86"/>
      <c r="AK13" s="87"/>
      <c r="AL13" s="87"/>
      <c r="AM13" s="87"/>
      <c r="AN13" s="87"/>
      <c r="AO13" s="88"/>
      <c r="AP13" s="89"/>
      <c r="AQ13" s="90" t="str">
        <f t="shared" si="7"/>
        <v/>
      </c>
      <c r="AR13" s="91">
        <f t="shared" si="8"/>
        <v>2</v>
      </c>
      <c r="AS13" s="92" t="str">
        <f t="shared" si="9"/>
        <v/>
      </c>
      <c r="AT13" s="93">
        <f t="shared" si="10"/>
        <v>0</v>
      </c>
      <c r="AU13" s="93">
        <f t="shared" si="11"/>
        <v>0</v>
      </c>
      <c r="AV13" s="93" t="str">
        <f t="shared" si="12"/>
        <v>01N</v>
      </c>
      <c r="AW13" s="94" t="str">
        <f t="shared" si="13"/>
        <v/>
      </c>
      <c r="AX13" s="95">
        <f>SUMIF(Calculs!$B$2:$B$34,AW13,Calculs!$C$2:$C$34)</f>
        <v>0</v>
      </c>
      <c r="AY13" s="95">
        <f>IF(K13&lt;&gt;"",IF(LEFT(K13,1)="S", Calculs!$C$55,0),0)</f>
        <v>0</v>
      </c>
      <c r="AZ13" s="95">
        <f>IF(L13&lt;&gt;"",IF(LEFT(L13,1)="S", Calculs!$C$51,0),0)</f>
        <v>0</v>
      </c>
      <c r="BA13" s="95">
        <f>IF(M13&lt;&gt;"",IF(LEFT(M13,1)="S", Calculs!$C$52,0),0)</f>
        <v>0</v>
      </c>
      <c r="BB13" s="96" t="str">
        <f t="shared" si="14"/>
        <v/>
      </c>
      <c r="BC13" s="207" t="str">
        <f t="shared" si="15"/>
        <v/>
      </c>
      <c r="BD13" s="96">
        <f>SUMIF(Calculs!$B$2:$B$34,BB13,Calculs!$C$2:$C$34)</f>
        <v>0</v>
      </c>
      <c r="BE13" s="95">
        <f>IF(Q13&lt;&gt;"",IF(LEFT(Q13,1)="S", Calculs!$C$52,0),0)</f>
        <v>0</v>
      </c>
      <c r="BF13" s="95">
        <f>IF(R13&lt;&gt;"",IF(LEFT(R13,1)="S", Calculs!$C$51,0),0)</f>
        <v>0</v>
      </c>
      <c r="BG13" s="95">
        <f>SUMIF(Calculs!$B$41:$B$46,LEFT(S13,2),Calculs!$C$41:$C$46)</f>
        <v>0</v>
      </c>
      <c r="BH13" s="95">
        <f>IF(T13&lt;&gt;"",IF(LEFT(T13,1)="S", Calculs!$C$48,0),0)</f>
        <v>0</v>
      </c>
      <c r="BI13" s="95">
        <f>IF(W13&lt;&gt;"",IF(LEFT(W13,3)="ETT", Calculs!$C$37,0),0)</f>
        <v>0</v>
      </c>
      <c r="BJ13" s="95">
        <f>IF(X13&lt;&gt;"",IF(LEFT(X13,1)="S", Calculs!$C$51,0),0)</f>
        <v>0</v>
      </c>
      <c r="BK13" s="95">
        <f>IF(Y13&lt;&gt;"",IF(LEFT(Y13,1)="S", Calculs!$C$52,0),0)</f>
        <v>0</v>
      </c>
      <c r="BL13" s="96" t="str">
        <f t="shared" si="16"/>
        <v/>
      </c>
      <c r="BM13" s="95">
        <f>SUMIF(Calculs!$B$32:$B$36,TRIM(BL13),Calculs!$C$32:$C$36)</f>
        <v>0</v>
      </c>
      <c r="BN13" s="95">
        <f>IF(V13&lt;&gt;"",IF(LEFT(V13,1)="S", SUMIF(Calculs!$B$57:$B$61, TRIM(BL13), Calculs!$C$57:$C$61),0),0)</f>
        <v>0</v>
      </c>
      <c r="BO13" s="93" t="str">
        <f t="shared" si="17"/>
        <v>N</v>
      </c>
      <c r="BP13" s="95">
        <f t="shared" si="18"/>
        <v>0</v>
      </c>
      <c r="BQ13" s="95"/>
      <c r="BR13" s="95"/>
    </row>
    <row r="14" spans="1:70" ht="12.75" customHeight="1">
      <c r="A14" s="81"/>
      <c r="B14" s="107"/>
      <c r="C14" s="1"/>
      <c r="D14" s="1"/>
      <c r="E14" s="1"/>
      <c r="F14" s="1"/>
      <c r="G14" s="1"/>
      <c r="H14" s="34"/>
      <c r="I14" s="83"/>
      <c r="J14" s="83"/>
      <c r="K14" s="83"/>
      <c r="L14" s="83"/>
      <c r="M14" s="83"/>
      <c r="N14" s="83"/>
      <c r="O14" s="83"/>
      <c r="P14" s="83"/>
      <c r="Q14" s="83"/>
      <c r="R14" s="1"/>
      <c r="S14" s="84"/>
      <c r="T14" s="84"/>
      <c r="V14" s="84"/>
      <c r="W14" s="83"/>
      <c r="X14" s="83"/>
      <c r="Y14" s="83"/>
      <c r="Z14" s="1"/>
      <c r="AA14" s="1"/>
      <c r="AB14" s="3"/>
      <c r="AC14" s="84"/>
      <c r="AD14" s="84"/>
      <c r="AE14" s="84"/>
      <c r="AF14" s="85"/>
      <c r="AG14" s="86"/>
      <c r="AH14" s="86"/>
      <c r="AI14" s="86"/>
      <c r="AJ14" s="86"/>
      <c r="AK14" s="87"/>
      <c r="AL14" s="87"/>
      <c r="AM14" s="87"/>
      <c r="AN14" s="87"/>
      <c r="AO14" s="88"/>
      <c r="AP14" s="89"/>
      <c r="AQ14" s="90" t="str">
        <f t="shared" si="7"/>
        <v/>
      </c>
      <c r="AR14" s="91">
        <f t="shared" si="8"/>
        <v>2</v>
      </c>
      <c r="AS14" s="92" t="str">
        <f t="shared" si="9"/>
        <v/>
      </c>
      <c r="AT14" s="93">
        <f t="shared" si="10"/>
        <v>0</v>
      </c>
      <c r="AU14" s="93">
        <f t="shared" si="11"/>
        <v>0</v>
      </c>
      <c r="AV14" s="93" t="str">
        <f t="shared" si="12"/>
        <v>01N</v>
      </c>
      <c r="AW14" s="94" t="str">
        <f t="shared" si="13"/>
        <v/>
      </c>
      <c r="AX14" s="95">
        <f>SUMIF(Calculs!$B$2:$B$34,AW14,Calculs!$C$2:$C$34)</f>
        <v>0</v>
      </c>
      <c r="AY14" s="95">
        <f>IF(K14&lt;&gt;"",IF(LEFT(K14,1)="S", Calculs!$C$55,0),0)</f>
        <v>0</v>
      </c>
      <c r="AZ14" s="95">
        <f>IF(L14&lt;&gt;"",IF(LEFT(L14,1)="S", Calculs!$C$51,0),0)</f>
        <v>0</v>
      </c>
      <c r="BA14" s="95">
        <f>IF(M14&lt;&gt;"",IF(LEFT(M14,1)="S", Calculs!$C$52,0),0)</f>
        <v>0</v>
      </c>
      <c r="BB14" s="96" t="str">
        <f t="shared" si="14"/>
        <v/>
      </c>
      <c r="BC14" s="207" t="str">
        <f t="shared" si="15"/>
        <v/>
      </c>
      <c r="BD14" s="96">
        <f>SUMIF(Calculs!$B$2:$B$34,BB14,Calculs!$C$2:$C$34)</f>
        <v>0</v>
      </c>
      <c r="BE14" s="95">
        <f>IF(Q14&lt;&gt;"",IF(LEFT(Q14,1)="S", Calculs!$C$52,0),0)</f>
        <v>0</v>
      </c>
      <c r="BF14" s="95">
        <f>IF(R14&lt;&gt;"",IF(LEFT(R14,1)="S", Calculs!$C$51,0),0)</f>
        <v>0</v>
      </c>
      <c r="BG14" s="95">
        <f>SUMIF(Calculs!$B$41:$B$46,LEFT(S14,2),Calculs!$C$41:$C$46)</f>
        <v>0</v>
      </c>
      <c r="BH14" s="95">
        <f>IF(T14&lt;&gt;"",IF(LEFT(T14,1)="S", Calculs!$C$48,0),0)</f>
        <v>0</v>
      </c>
      <c r="BI14" s="95">
        <f>IF(W14&lt;&gt;"",IF(LEFT(W14,3)="ETT", Calculs!$C$37,0),0)</f>
        <v>0</v>
      </c>
      <c r="BJ14" s="95">
        <f>IF(X14&lt;&gt;"",IF(LEFT(X14,1)="S", Calculs!$C$51,0),0)</f>
        <v>0</v>
      </c>
      <c r="BK14" s="95">
        <f>IF(Y14&lt;&gt;"",IF(LEFT(Y14,1)="S", Calculs!$C$52,0),0)</f>
        <v>0</v>
      </c>
      <c r="BL14" s="96" t="str">
        <f t="shared" si="16"/>
        <v/>
      </c>
      <c r="BM14" s="95">
        <f>SUMIF(Calculs!$B$32:$B$36,TRIM(BL14),Calculs!$C$32:$C$36)</f>
        <v>0</v>
      </c>
      <c r="BN14" s="95">
        <f>IF(V14&lt;&gt;"",IF(LEFT(V14,1)="S", SUMIF(Calculs!$B$57:$B$61, TRIM(BL14), Calculs!$C$57:$C$61),0),0)</f>
        <v>0</v>
      </c>
      <c r="BO14" s="93" t="str">
        <f t="shared" si="17"/>
        <v>N</v>
      </c>
      <c r="BP14" s="95">
        <f t="shared" si="18"/>
        <v>0</v>
      </c>
      <c r="BQ14" s="95"/>
      <c r="BR14" s="95"/>
    </row>
    <row r="15" spans="1:70" ht="12.75" customHeight="1">
      <c r="A15" s="81"/>
      <c r="B15" s="107"/>
      <c r="C15" s="1"/>
      <c r="D15" s="1"/>
      <c r="E15" s="1"/>
      <c r="F15" s="1"/>
      <c r="G15" s="1"/>
      <c r="H15" s="34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4"/>
      <c r="T15" s="84"/>
      <c r="V15" s="84"/>
      <c r="W15" s="83"/>
      <c r="X15" s="83"/>
      <c r="Y15" s="83"/>
      <c r="Z15" s="1"/>
      <c r="AA15" s="1"/>
      <c r="AB15" s="3"/>
      <c r="AC15" s="84"/>
      <c r="AD15" s="84"/>
      <c r="AE15" s="84"/>
      <c r="AF15" s="85"/>
      <c r="AG15" s="86"/>
      <c r="AH15" s="86"/>
      <c r="AI15" s="86"/>
      <c r="AJ15" s="86"/>
      <c r="AK15" s="87"/>
      <c r="AL15" s="87"/>
      <c r="AM15" s="87"/>
      <c r="AN15" s="87"/>
      <c r="AO15" s="88"/>
      <c r="AP15" s="89"/>
      <c r="AQ15" s="90" t="str">
        <f t="shared" si="7"/>
        <v/>
      </c>
      <c r="AR15" s="91">
        <f t="shared" si="8"/>
        <v>2</v>
      </c>
      <c r="AS15" s="92" t="str">
        <f t="shared" si="9"/>
        <v/>
      </c>
      <c r="AT15" s="93">
        <f t="shared" si="10"/>
        <v>0</v>
      </c>
      <c r="AU15" s="93">
        <f t="shared" si="11"/>
        <v>0</v>
      </c>
      <c r="AV15" s="93" t="str">
        <f t="shared" si="12"/>
        <v>01N</v>
      </c>
      <c r="AW15" s="94" t="str">
        <f t="shared" si="13"/>
        <v/>
      </c>
      <c r="AX15" s="95">
        <f>SUMIF(Calculs!$B$2:$B$34,AW15,Calculs!$C$2:$C$34)</f>
        <v>0</v>
      </c>
      <c r="AY15" s="95">
        <f>IF(K15&lt;&gt;"",IF(LEFT(K15,1)="S", Calculs!$C$55,0),0)</f>
        <v>0</v>
      </c>
      <c r="AZ15" s="95">
        <f>IF(L15&lt;&gt;"",IF(LEFT(L15,1)="S", Calculs!$C$51,0),0)</f>
        <v>0</v>
      </c>
      <c r="BA15" s="95">
        <f>IF(M15&lt;&gt;"",IF(LEFT(M15,1)="S", Calculs!$C$52,0),0)</f>
        <v>0</v>
      </c>
      <c r="BB15" s="96" t="str">
        <f t="shared" si="14"/>
        <v/>
      </c>
      <c r="BC15" s="207" t="str">
        <f t="shared" si="15"/>
        <v/>
      </c>
      <c r="BD15" s="96">
        <f>SUMIF(Calculs!$B$2:$B$34,BB15,Calculs!$C$2:$C$34)</f>
        <v>0</v>
      </c>
      <c r="BE15" s="95">
        <f>IF(Q15&lt;&gt;"",IF(LEFT(Q15,1)="S", Calculs!$C$52,0),0)</f>
        <v>0</v>
      </c>
      <c r="BF15" s="95">
        <f>IF(R15&lt;&gt;"",IF(LEFT(R15,1)="S", Calculs!$C$51,0),0)</f>
        <v>0</v>
      </c>
      <c r="BG15" s="95">
        <f>SUMIF(Calculs!$B$41:$B$46,LEFT(S15,2),Calculs!$C$41:$C$46)</f>
        <v>0</v>
      </c>
      <c r="BH15" s="95">
        <f>IF(T15&lt;&gt;"",IF(LEFT(T15,1)="S", Calculs!$C$48,0),0)</f>
        <v>0</v>
      </c>
      <c r="BI15" s="95">
        <f>IF(W15&lt;&gt;"",IF(LEFT(W15,3)="ETT", Calculs!$C$37,0),0)</f>
        <v>0</v>
      </c>
      <c r="BJ15" s="95">
        <f>IF(X15&lt;&gt;"",IF(LEFT(X15,1)="S", Calculs!$C$51,0),0)</f>
        <v>0</v>
      </c>
      <c r="BK15" s="95">
        <f>IF(Y15&lt;&gt;"",IF(LEFT(Y15,1)="S", Calculs!$C$52,0),0)</f>
        <v>0</v>
      </c>
      <c r="BL15" s="96" t="str">
        <f t="shared" si="16"/>
        <v/>
      </c>
      <c r="BM15" s="95">
        <f>SUMIF(Calculs!$B$32:$B$36,TRIM(BL15),Calculs!$C$32:$C$36)</f>
        <v>0</v>
      </c>
      <c r="BN15" s="95">
        <f>IF(V15&lt;&gt;"",IF(LEFT(V15,1)="S", SUMIF(Calculs!$B$57:$B$61, TRIM(BL15), Calculs!$C$57:$C$61),0),0)</f>
        <v>0</v>
      </c>
      <c r="BO15" s="93" t="str">
        <f t="shared" si="17"/>
        <v>N</v>
      </c>
      <c r="BP15" s="95">
        <f t="shared" si="18"/>
        <v>0</v>
      </c>
      <c r="BQ15" s="95"/>
      <c r="BR15" s="95"/>
    </row>
    <row r="16" spans="1:70" ht="12.75" customHeight="1">
      <c r="A16" s="81"/>
      <c r="B16" s="107"/>
      <c r="C16" s="1"/>
      <c r="D16" s="1"/>
      <c r="E16" s="1"/>
      <c r="F16" s="1"/>
      <c r="G16" s="1"/>
      <c r="H16" s="34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4"/>
      <c r="T16" s="84"/>
      <c r="V16" s="84"/>
      <c r="W16" s="83"/>
      <c r="X16" s="83"/>
      <c r="Y16" s="83"/>
      <c r="Z16" s="1"/>
      <c r="AA16" s="1"/>
      <c r="AB16" s="3"/>
      <c r="AC16" s="84"/>
      <c r="AD16" s="84"/>
      <c r="AE16" s="84"/>
      <c r="AF16" s="85"/>
      <c r="AG16" s="86"/>
      <c r="AH16" s="86"/>
      <c r="AI16" s="86"/>
      <c r="AJ16" s="86"/>
      <c r="AK16" s="87"/>
      <c r="AL16" s="87"/>
      <c r="AM16" s="87"/>
      <c r="AN16" s="87"/>
      <c r="AO16" s="88"/>
      <c r="AP16" s="89"/>
      <c r="AQ16" s="90" t="str">
        <f t="shared" si="7"/>
        <v/>
      </c>
      <c r="AR16" s="91">
        <f t="shared" si="8"/>
        <v>2</v>
      </c>
      <c r="AS16" s="92" t="str">
        <f t="shared" si="9"/>
        <v/>
      </c>
      <c r="AT16" s="93">
        <f t="shared" si="10"/>
        <v>0</v>
      </c>
      <c r="AU16" s="93">
        <f t="shared" si="11"/>
        <v>0</v>
      </c>
      <c r="AV16" s="93" t="str">
        <f t="shared" si="12"/>
        <v>01N</v>
      </c>
      <c r="AW16" s="94" t="str">
        <f t="shared" si="13"/>
        <v/>
      </c>
      <c r="AX16" s="95">
        <f>SUMIF(Calculs!$B$2:$B$34,AW16,Calculs!$C$2:$C$34)</f>
        <v>0</v>
      </c>
      <c r="AY16" s="95">
        <f>IF(K16&lt;&gt;"",IF(LEFT(K16,1)="S", Calculs!$C$55,0),0)</f>
        <v>0</v>
      </c>
      <c r="AZ16" s="95">
        <f>IF(L16&lt;&gt;"",IF(LEFT(L16,1)="S", Calculs!$C$51,0),0)</f>
        <v>0</v>
      </c>
      <c r="BA16" s="95">
        <f>IF(M16&lt;&gt;"",IF(LEFT(M16,1)="S", Calculs!$C$52,0),0)</f>
        <v>0</v>
      </c>
      <c r="BB16" s="96" t="str">
        <f t="shared" si="14"/>
        <v/>
      </c>
      <c r="BC16" s="207" t="str">
        <f t="shared" si="15"/>
        <v/>
      </c>
      <c r="BD16" s="96">
        <f>SUMIF(Calculs!$B$2:$B$34,BB16,Calculs!$C$2:$C$34)</f>
        <v>0</v>
      </c>
      <c r="BE16" s="95">
        <f>IF(Q16&lt;&gt;"",IF(LEFT(Q16,1)="S", Calculs!$C$52,0),0)</f>
        <v>0</v>
      </c>
      <c r="BF16" s="95">
        <f>IF(R16&lt;&gt;"",IF(LEFT(R16,1)="S", Calculs!$C$51,0),0)</f>
        <v>0</v>
      </c>
      <c r="BG16" s="95">
        <f>SUMIF(Calculs!$B$41:$B$46,LEFT(S16,2),Calculs!$C$41:$C$46)</f>
        <v>0</v>
      </c>
      <c r="BH16" s="95">
        <f>IF(T16&lt;&gt;"",IF(LEFT(T16,1)="S", Calculs!$C$48,0),0)</f>
        <v>0</v>
      </c>
      <c r="BI16" s="95">
        <f>IF(W16&lt;&gt;"",IF(LEFT(W16,3)="ETT", Calculs!$C$37,0),0)</f>
        <v>0</v>
      </c>
      <c r="BJ16" s="95">
        <f>IF(X16&lt;&gt;"",IF(LEFT(X16,1)="S", Calculs!$C$51,0),0)</f>
        <v>0</v>
      </c>
      <c r="BK16" s="95">
        <f>IF(Y16&lt;&gt;"",IF(LEFT(Y16,1)="S", Calculs!$C$52,0),0)</f>
        <v>0</v>
      </c>
      <c r="BL16" s="96" t="str">
        <f t="shared" si="16"/>
        <v/>
      </c>
      <c r="BM16" s="95">
        <f>SUMIF(Calculs!$B$32:$B$36,TRIM(BL16),Calculs!$C$32:$C$36)</f>
        <v>0</v>
      </c>
      <c r="BN16" s="95">
        <f>IF(V16&lt;&gt;"",IF(LEFT(V16,1)="S", SUMIF(Calculs!$B$57:$B$61, TRIM(BL16), Calculs!$C$57:$C$61),0),0)</f>
        <v>0</v>
      </c>
      <c r="BO16" s="93" t="str">
        <f t="shared" si="17"/>
        <v>N</v>
      </c>
      <c r="BP16" s="95">
        <f t="shared" si="18"/>
        <v>0</v>
      </c>
      <c r="BQ16" s="95"/>
      <c r="BR16" s="95"/>
    </row>
    <row r="17" spans="1:70" ht="12.75" customHeight="1">
      <c r="A17" s="81"/>
      <c r="B17" s="107"/>
      <c r="C17" s="1"/>
      <c r="D17" s="1"/>
      <c r="E17" s="1"/>
      <c r="F17" s="1"/>
      <c r="G17" s="1"/>
      <c r="H17" s="34"/>
      <c r="I17" s="83"/>
      <c r="J17" s="83"/>
      <c r="K17" s="83"/>
      <c r="L17" s="83"/>
      <c r="M17" s="83"/>
      <c r="N17" s="83"/>
      <c r="O17" s="83"/>
      <c r="P17" s="83"/>
      <c r="Q17" s="83"/>
      <c r="R17" s="1"/>
      <c r="S17" s="84"/>
      <c r="T17" s="84"/>
      <c r="V17" s="84"/>
      <c r="W17" s="83"/>
      <c r="X17" s="83"/>
      <c r="Y17" s="83"/>
      <c r="Z17" s="1"/>
      <c r="AA17" s="1"/>
      <c r="AB17" s="3"/>
      <c r="AC17" s="84"/>
      <c r="AD17" s="84"/>
      <c r="AE17" s="84"/>
      <c r="AF17" s="85"/>
      <c r="AG17" s="86"/>
      <c r="AH17" s="86"/>
      <c r="AI17" s="86"/>
      <c r="AJ17" s="86"/>
      <c r="AK17" s="87"/>
      <c r="AL17" s="87"/>
      <c r="AM17" s="87"/>
      <c r="AN17" s="87"/>
      <c r="AO17" s="88"/>
      <c r="AP17" s="89"/>
      <c r="AQ17" s="90" t="str">
        <f t="shared" si="7"/>
        <v/>
      </c>
      <c r="AR17" s="91">
        <f t="shared" si="8"/>
        <v>2</v>
      </c>
      <c r="AS17" s="92" t="str">
        <f t="shared" si="9"/>
        <v/>
      </c>
      <c r="AT17" s="93">
        <f t="shared" si="10"/>
        <v>0</v>
      </c>
      <c r="AU17" s="93">
        <f t="shared" si="11"/>
        <v>0</v>
      </c>
      <c r="AV17" s="93" t="str">
        <f t="shared" si="12"/>
        <v>01N</v>
      </c>
      <c r="AW17" s="94" t="str">
        <f t="shared" si="13"/>
        <v/>
      </c>
      <c r="AX17" s="95">
        <f>SUMIF(Calculs!$B$2:$B$34,AW17,Calculs!$C$2:$C$34)</f>
        <v>0</v>
      </c>
      <c r="AY17" s="95">
        <f>IF(K17&lt;&gt;"",IF(LEFT(K17,1)="S", Calculs!$C$55,0),0)</f>
        <v>0</v>
      </c>
      <c r="AZ17" s="95">
        <f>IF(L17&lt;&gt;"",IF(LEFT(L17,1)="S", Calculs!$C$51,0),0)</f>
        <v>0</v>
      </c>
      <c r="BA17" s="95">
        <f>IF(M17&lt;&gt;"",IF(LEFT(M17,1)="S", Calculs!$C$52,0),0)</f>
        <v>0</v>
      </c>
      <c r="BB17" s="96" t="str">
        <f t="shared" si="14"/>
        <v/>
      </c>
      <c r="BC17" s="207" t="str">
        <f t="shared" si="15"/>
        <v/>
      </c>
      <c r="BD17" s="96">
        <f>SUMIF(Calculs!$B$2:$B$34,BB17,Calculs!$C$2:$C$34)</f>
        <v>0</v>
      </c>
      <c r="BE17" s="95">
        <f>IF(Q17&lt;&gt;"",IF(LEFT(Q17,1)="S", Calculs!$C$52,0),0)</f>
        <v>0</v>
      </c>
      <c r="BF17" s="95">
        <f>IF(R17&lt;&gt;"",IF(LEFT(R17,1)="S", Calculs!$C$51,0),0)</f>
        <v>0</v>
      </c>
      <c r="BG17" s="95">
        <f>SUMIF(Calculs!$B$41:$B$46,LEFT(S17,2),Calculs!$C$41:$C$46)</f>
        <v>0</v>
      </c>
      <c r="BH17" s="95">
        <f>IF(T17&lt;&gt;"",IF(LEFT(T17,1)="S", Calculs!$C$48,0),0)</f>
        <v>0</v>
      </c>
      <c r="BI17" s="95">
        <f>IF(W17&lt;&gt;"",IF(LEFT(W17,3)="ETT", Calculs!$C$37,0),0)</f>
        <v>0</v>
      </c>
      <c r="BJ17" s="95">
        <f>IF(X17&lt;&gt;"",IF(LEFT(X17,1)="S", Calculs!$C$51,0),0)</f>
        <v>0</v>
      </c>
      <c r="BK17" s="95">
        <f>IF(Y17&lt;&gt;"",IF(LEFT(Y17,1)="S", Calculs!$C$52,0),0)</f>
        <v>0</v>
      </c>
      <c r="BL17" s="96" t="str">
        <f t="shared" si="16"/>
        <v/>
      </c>
      <c r="BM17" s="95">
        <f>SUMIF(Calculs!$B$32:$B$36,TRIM(BL17),Calculs!$C$32:$C$36)</f>
        <v>0</v>
      </c>
      <c r="BN17" s="95">
        <f>IF(V17&lt;&gt;"",IF(LEFT(V17,1)="S", SUMIF(Calculs!$B$57:$B$61, TRIM(BL17), Calculs!$C$57:$C$61),0),0)</f>
        <v>0</v>
      </c>
      <c r="BO17" s="93" t="str">
        <f t="shared" si="17"/>
        <v>N</v>
      </c>
      <c r="BP17" s="95">
        <f t="shared" si="18"/>
        <v>0</v>
      </c>
      <c r="BQ17" s="95"/>
      <c r="BR17" s="95"/>
    </row>
    <row r="18" spans="1:70" ht="12.75" customHeight="1">
      <c r="A18" s="81"/>
      <c r="B18" s="107"/>
      <c r="C18" s="1"/>
      <c r="D18" s="1"/>
      <c r="E18" s="1"/>
      <c r="F18" s="1"/>
      <c r="G18" s="1"/>
      <c r="H18" s="34"/>
      <c r="I18" s="83"/>
      <c r="J18" s="83"/>
      <c r="K18" s="83"/>
      <c r="L18" s="83"/>
      <c r="M18" s="83"/>
      <c r="N18" s="83"/>
      <c r="O18" s="83"/>
      <c r="P18" s="83"/>
      <c r="Q18" s="83"/>
      <c r="R18" s="1"/>
      <c r="S18" s="84"/>
      <c r="T18" s="84"/>
      <c r="V18" s="84"/>
      <c r="W18" s="83"/>
      <c r="X18" s="83"/>
      <c r="Y18" s="83"/>
      <c r="Z18" s="1"/>
      <c r="AA18" s="1"/>
      <c r="AB18" s="3"/>
      <c r="AC18" s="84"/>
      <c r="AD18" s="84"/>
      <c r="AE18" s="84"/>
      <c r="AF18" s="85"/>
      <c r="AG18" s="86"/>
      <c r="AH18" s="86"/>
      <c r="AI18" s="86"/>
      <c r="AJ18" s="86"/>
      <c r="AK18" s="87"/>
      <c r="AL18" s="87"/>
      <c r="AM18" s="87"/>
      <c r="AN18" s="87"/>
      <c r="AO18" s="88"/>
      <c r="AP18" s="89"/>
      <c r="AQ18" s="90" t="str">
        <f t="shared" si="7"/>
        <v/>
      </c>
      <c r="AR18" s="91">
        <f t="shared" si="8"/>
        <v>2</v>
      </c>
      <c r="AS18" s="92" t="str">
        <f t="shared" si="9"/>
        <v/>
      </c>
      <c r="AT18" s="93">
        <f t="shared" si="10"/>
        <v>0</v>
      </c>
      <c r="AU18" s="93">
        <f t="shared" si="11"/>
        <v>0</v>
      </c>
      <c r="AV18" s="93" t="str">
        <f t="shared" si="12"/>
        <v>01N</v>
      </c>
      <c r="AW18" s="94" t="str">
        <f t="shared" si="13"/>
        <v/>
      </c>
      <c r="AX18" s="95">
        <f>SUMIF(Calculs!$B$2:$B$34,AW18,Calculs!$C$2:$C$34)</f>
        <v>0</v>
      </c>
      <c r="AY18" s="95">
        <f>IF(K18&lt;&gt;"",IF(LEFT(K18,1)="S", Calculs!$C$55,0),0)</f>
        <v>0</v>
      </c>
      <c r="AZ18" s="95">
        <f>IF(L18&lt;&gt;"",IF(LEFT(L18,1)="S", Calculs!$C$51,0),0)</f>
        <v>0</v>
      </c>
      <c r="BA18" s="95">
        <f>IF(M18&lt;&gt;"",IF(LEFT(M18,1)="S", Calculs!$C$52,0),0)</f>
        <v>0</v>
      </c>
      <c r="BB18" s="96" t="str">
        <f t="shared" si="14"/>
        <v/>
      </c>
      <c r="BC18" s="207" t="str">
        <f t="shared" si="15"/>
        <v/>
      </c>
      <c r="BD18" s="96">
        <f>SUMIF(Calculs!$B$2:$B$34,BB18,Calculs!$C$2:$C$34)</f>
        <v>0</v>
      </c>
      <c r="BE18" s="95">
        <f>IF(Q18&lt;&gt;"",IF(LEFT(Q18,1)="S", Calculs!$C$52,0),0)</f>
        <v>0</v>
      </c>
      <c r="BF18" s="95">
        <f>IF(R18&lt;&gt;"",IF(LEFT(R18,1)="S", Calculs!$C$51,0),0)</f>
        <v>0</v>
      </c>
      <c r="BG18" s="95">
        <f>SUMIF(Calculs!$B$41:$B$46,LEFT(S18,2),Calculs!$C$41:$C$46)</f>
        <v>0</v>
      </c>
      <c r="BH18" s="95">
        <f>IF(T18&lt;&gt;"",IF(LEFT(T18,1)="S", Calculs!$C$48,0),0)</f>
        <v>0</v>
      </c>
      <c r="BI18" s="95">
        <f>IF(W18&lt;&gt;"",IF(LEFT(W18,3)="ETT", Calculs!$C$37,0),0)</f>
        <v>0</v>
      </c>
      <c r="BJ18" s="95">
        <f>IF(X18&lt;&gt;"",IF(LEFT(X18,1)="S", Calculs!$C$51,0),0)</f>
        <v>0</v>
      </c>
      <c r="BK18" s="95">
        <f>IF(Y18&lt;&gt;"",IF(LEFT(Y18,1)="S", Calculs!$C$52,0),0)</f>
        <v>0</v>
      </c>
      <c r="BL18" s="96" t="str">
        <f t="shared" si="16"/>
        <v/>
      </c>
      <c r="BM18" s="95">
        <f>SUMIF(Calculs!$B$32:$B$36,TRIM(BL18),Calculs!$C$32:$C$36)</f>
        <v>0</v>
      </c>
      <c r="BN18" s="95">
        <f>IF(V18&lt;&gt;"",IF(LEFT(V18,1)="S", SUMIF(Calculs!$B$57:$B$61, TRIM(BL18), Calculs!$C$57:$C$61),0),0)</f>
        <v>0</v>
      </c>
      <c r="BO18" s="93" t="str">
        <f t="shared" si="17"/>
        <v>N</v>
      </c>
      <c r="BP18" s="95">
        <f t="shared" si="18"/>
        <v>0</v>
      </c>
      <c r="BQ18" s="95"/>
      <c r="BR18" s="95"/>
    </row>
    <row r="19" spans="1:70" ht="12.75" customHeight="1">
      <c r="A19" s="81"/>
      <c r="B19" s="107"/>
      <c r="C19" s="1"/>
      <c r="D19" s="1"/>
      <c r="E19" s="1"/>
      <c r="F19" s="1"/>
      <c r="G19" s="1"/>
      <c r="H19" s="34"/>
      <c r="I19" s="83"/>
      <c r="J19" s="83"/>
      <c r="K19" s="83"/>
      <c r="L19" s="83"/>
      <c r="M19" s="83"/>
      <c r="N19" s="83"/>
      <c r="O19" s="83"/>
      <c r="P19" s="83"/>
      <c r="Q19" s="83"/>
      <c r="R19" s="1"/>
      <c r="S19" s="84"/>
      <c r="T19" s="84"/>
      <c r="V19" s="84"/>
      <c r="W19" s="83"/>
      <c r="X19" s="83"/>
      <c r="Y19" s="83"/>
      <c r="Z19" s="1"/>
      <c r="AA19" s="1"/>
      <c r="AB19" s="3"/>
      <c r="AC19" s="84"/>
      <c r="AD19" s="84"/>
      <c r="AE19" s="84"/>
      <c r="AF19" s="85"/>
      <c r="AG19" s="86"/>
      <c r="AH19" s="86"/>
      <c r="AI19" s="86"/>
      <c r="AJ19" s="86"/>
      <c r="AK19" s="87"/>
      <c r="AL19" s="87"/>
      <c r="AM19" s="87"/>
      <c r="AN19" s="87"/>
      <c r="AO19" s="88"/>
      <c r="AP19" s="89"/>
      <c r="AQ19" s="90" t="str">
        <f t="shared" si="7"/>
        <v/>
      </c>
      <c r="AR19" s="91">
        <f t="shared" si="8"/>
        <v>2</v>
      </c>
      <c r="AS19" s="92" t="str">
        <f t="shared" si="9"/>
        <v/>
      </c>
      <c r="AT19" s="93">
        <f t="shared" si="10"/>
        <v>0</v>
      </c>
      <c r="AU19" s="93">
        <f t="shared" si="11"/>
        <v>0</v>
      </c>
      <c r="AV19" s="93" t="str">
        <f t="shared" si="12"/>
        <v>01N</v>
      </c>
      <c r="AW19" s="94" t="str">
        <f t="shared" si="13"/>
        <v/>
      </c>
      <c r="AX19" s="95">
        <f>SUMIF(Calculs!$B$2:$B$34,AW19,Calculs!$C$2:$C$34)</f>
        <v>0</v>
      </c>
      <c r="AY19" s="95">
        <f>IF(K19&lt;&gt;"",IF(LEFT(K19,1)="S", Calculs!$C$55,0),0)</f>
        <v>0</v>
      </c>
      <c r="AZ19" s="95">
        <f>IF(L19&lt;&gt;"",IF(LEFT(L19,1)="S", Calculs!$C$51,0),0)</f>
        <v>0</v>
      </c>
      <c r="BA19" s="95">
        <f>IF(M19&lt;&gt;"",IF(LEFT(M19,1)="S", Calculs!$C$52,0),0)</f>
        <v>0</v>
      </c>
      <c r="BB19" s="96" t="str">
        <f t="shared" si="14"/>
        <v/>
      </c>
      <c r="BC19" s="207" t="str">
        <f t="shared" si="15"/>
        <v/>
      </c>
      <c r="BD19" s="96">
        <f>SUMIF(Calculs!$B$2:$B$34,BB19,Calculs!$C$2:$C$34)</f>
        <v>0</v>
      </c>
      <c r="BE19" s="95">
        <f>IF(Q19&lt;&gt;"",IF(LEFT(Q19,1)="S", Calculs!$C$52,0),0)</f>
        <v>0</v>
      </c>
      <c r="BF19" s="95">
        <f>IF(R19&lt;&gt;"",IF(LEFT(R19,1)="S", Calculs!$C$51,0),0)</f>
        <v>0</v>
      </c>
      <c r="BG19" s="95">
        <f>SUMIF(Calculs!$B$41:$B$46,LEFT(S19,2),Calculs!$C$41:$C$46)</f>
        <v>0</v>
      </c>
      <c r="BH19" s="95">
        <f>IF(T19&lt;&gt;"",IF(LEFT(T19,1)="S", Calculs!$C$48,0),0)</f>
        <v>0</v>
      </c>
      <c r="BI19" s="95">
        <f>IF(W19&lt;&gt;"",IF(LEFT(W19,3)="ETT", Calculs!$C$37,0),0)</f>
        <v>0</v>
      </c>
      <c r="BJ19" s="95">
        <f>IF(X19&lt;&gt;"",IF(LEFT(X19,1)="S", Calculs!$C$51,0),0)</f>
        <v>0</v>
      </c>
      <c r="BK19" s="95">
        <f>IF(Y19&lt;&gt;"",IF(LEFT(Y19,1)="S", Calculs!$C$52,0),0)</f>
        <v>0</v>
      </c>
      <c r="BL19" s="96" t="str">
        <f t="shared" si="16"/>
        <v/>
      </c>
      <c r="BM19" s="95">
        <f>SUMIF(Calculs!$B$32:$B$36,TRIM(BL19),Calculs!$C$32:$C$36)</f>
        <v>0</v>
      </c>
      <c r="BN19" s="95">
        <f>IF(V19&lt;&gt;"",IF(LEFT(V19,1)="S", SUMIF(Calculs!$B$57:$B$61, TRIM(BL19), Calculs!$C$57:$C$61),0),0)</f>
        <v>0</v>
      </c>
      <c r="BO19" s="93" t="str">
        <f t="shared" si="17"/>
        <v>N</v>
      </c>
      <c r="BP19" s="95">
        <f t="shared" si="18"/>
        <v>0</v>
      </c>
      <c r="BQ19" s="95"/>
      <c r="BR19" s="95"/>
    </row>
    <row r="20" spans="1:70" ht="12.75" customHeight="1">
      <c r="A20" s="81"/>
      <c r="B20" s="107"/>
      <c r="C20" s="1"/>
      <c r="D20" s="1"/>
      <c r="E20" s="1"/>
      <c r="F20" s="1"/>
      <c r="G20" s="1"/>
      <c r="H20" s="34"/>
      <c r="I20" s="83"/>
      <c r="J20" s="83"/>
      <c r="K20" s="83"/>
      <c r="L20" s="83"/>
      <c r="M20" s="83"/>
      <c r="N20" s="83"/>
      <c r="O20" s="83"/>
      <c r="P20" s="83"/>
      <c r="Q20" s="83"/>
      <c r="R20" s="1"/>
      <c r="S20" s="84"/>
      <c r="T20" s="84"/>
      <c r="V20" s="84"/>
      <c r="W20" s="83"/>
      <c r="X20" s="83"/>
      <c r="Y20" s="83"/>
      <c r="Z20" s="1"/>
      <c r="AA20" s="1"/>
      <c r="AB20" s="3"/>
      <c r="AC20" s="84"/>
      <c r="AD20" s="84"/>
      <c r="AE20" s="84"/>
      <c r="AF20" s="85"/>
      <c r="AG20" s="86"/>
      <c r="AH20" s="86"/>
      <c r="AI20" s="86"/>
      <c r="AJ20" s="86"/>
      <c r="AK20" s="87"/>
      <c r="AL20" s="87"/>
      <c r="AM20" s="87"/>
      <c r="AN20" s="87"/>
      <c r="AO20" s="88"/>
      <c r="AP20" s="89"/>
      <c r="AQ20" s="90" t="str">
        <f t="shared" si="7"/>
        <v/>
      </c>
      <c r="AR20" s="91">
        <f t="shared" si="8"/>
        <v>2</v>
      </c>
      <c r="AS20" s="92" t="str">
        <f t="shared" si="9"/>
        <v/>
      </c>
      <c r="AT20" s="93">
        <f t="shared" si="10"/>
        <v>0</v>
      </c>
      <c r="AU20" s="93">
        <f t="shared" si="11"/>
        <v>0</v>
      </c>
      <c r="AV20" s="93" t="str">
        <f t="shared" si="12"/>
        <v>01N</v>
      </c>
      <c r="AW20" s="94" t="str">
        <f t="shared" si="13"/>
        <v/>
      </c>
      <c r="AX20" s="95">
        <f>SUMIF(Calculs!$B$2:$B$34,AW20,Calculs!$C$2:$C$34)</f>
        <v>0</v>
      </c>
      <c r="AY20" s="95">
        <f>IF(K20&lt;&gt;"",IF(LEFT(K20,1)="S", Calculs!$C$55,0),0)</f>
        <v>0</v>
      </c>
      <c r="AZ20" s="95">
        <f>IF(L20&lt;&gt;"",IF(LEFT(L20,1)="S", Calculs!$C$51,0),0)</f>
        <v>0</v>
      </c>
      <c r="BA20" s="95">
        <f>IF(M20&lt;&gt;"",IF(LEFT(M20,1)="S", Calculs!$C$52,0),0)</f>
        <v>0</v>
      </c>
      <c r="BB20" s="96" t="str">
        <f t="shared" si="14"/>
        <v/>
      </c>
      <c r="BC20" s="207" t="str">
        <f t="shared" si="15"/>
        <v/>
      </c>
      <c r="BD20" s="96">
        <f>SUMIF(Calculs!$B$2:$B$34,BB20,Calculs!$C$2:$C$34)</f>
        <v>0</v>
      </c>
      <c r="BE20" s="95">
        <f>IF(Q20&lt;&gt;"",IF(LEFT(Q20,1)="S", Calculs!$C$52,0),0)</f>
        <v>0</v>
      </c>
      <c r="BF20" s="95">
        <f>IF(R20&lt;&gt;"",IF(LEFT(R20,1)="S", Calculs!$C$51,0),0)</f>
        <v>0</v>
      </c>
      <c r="BG20" s="95">
        <f>SUMIF(Calculs!$B$41:$B$46,LEFT(S20,2),Calculs!$C$41:$C$46)</f>
        <v>0</v>
      </c>
      <c r="BH20" s="95">
        <f>IF(T20&lt;&gt;"",IF(LEFT(T20,1)="S", Calculs!$C$48,0),0)</f>
        <v>0</v>
      </c>
      <c r="BI20" s="95">
        <f>IF(W20&lt;&gt;"",IF(LEFT(W20,3)="ETT", Calculs!$C$37,0),0)</f>
        <v>0</v>
      </c>
      <c r="BJ20" s="95">
        <f>IF(X20&lt;&gt;"",IF(LEFT(X20,1)="S", Calculs!$C$51,0),0)</f>
        <v>0</v>
      </c>
      <c r="BK20" s="95">
        <f>IF(Y20&lt;&gt;"",IF(LEFT(Y20,1)="S", Calculs!$C$52,0),0)</f>
        <v>0</v>
      </c>
      <c r="BL20" s="96" t="str">
        <f t="shared" si="16"/>
        <v/>
      </c>
      <c r="BM20" s="95">
        <f>SUMIF(Calculs!$B$32:$B$36,TRIM(BL20),Calculs!$C$32:$C$36)</f>
        <v>0</v>
      </c>
      <c r="BN20" s="95">
        <f>IF(V20&lt;&gt;"",IF(LEFT(V20,1)="S", SUMIF(Calculs!$B$57:$B$61, TRIM(BL20), Calculs!$C$57:$C$61),0),0)</f>
        <v>0</v>
      </c>
      <c r="BO20" s="93" t="str">
        <f t="shared" si="17"/>
        <v>N</v>
      </c>
      <c r="BP20" s="95">
        <f t="shared" si="18"/>
        <v>0</v>
      </c>
      <c r="BQ20" s="95"/>
      <c r="BR20" s="95"/>
    </row>
    <row r="21" spans="1:70" ht="12.75" customHeight="1">
      <c r="A21" s="81"/>
      <c r="B21" s="107"/>
      <c r="C21" s="1"/>
      <c r="D21" s="1"/>
      <c r="E21" s="1"/>
      <c r="F21" s="1"/>
      <c r="G21" s="1"/>
      <c r="H21" s="34"/>
      <c r="I21" s="83"/>
      <c r="J21" s="83"/>
      <c r="K21" s="83"/>
      <c r="L21" s="83"/>
      <c r="M21" s="83"/>
      <c r="N21" s="83"/>
      <c r="O21" s="83"/>
      <c r="P21" s="83"/>
      <c r="Q21" s="83"/>
      <c r="R21" s="1"/>
      <c r="S21" s="84"/>
      <c r="T21" s="84"/>
      <c r="V21" s="84"/>
      <c r="W21" s="83"/>
      <c r="X21" s="83"/>
      <c r="Y21" s="83"/>
      <c r="Z21" s="1"/>
      <c r="AA21" s="1"/>
      <c r="AB21" s="3"/>
      <c r="AC21" s="84"/>
      <c r="AD21" s="84"/>
      <c r="AE21" s="84"/>
      <c r="AF21" s="85"/>
      <c r="AG21" s="86"/>
      <c r="AH21" s="86"/>
      <c r="AI21" s="86"/>
      <c r="AJ21" s="86"/>
      <c r="AK21" s="87"/>
      <c r="AL21" s="87"/>
      <c r="AM21" s="87"/>
      <c r="AN21" s="87"/>
      <c r="AO21" s="88"/>
      <c r="AP21" s="89"/>
      <c r="AQ21" s="90" t="str">
        <f t="shared" si="7"/>
        <v/>
      </c>
      <c r="AR21" s="91">
        <f t="shared" si="8"/>
        <v>2</v>
      </c>
      <c r="AS21" s="92" t="str">
        <f t="shared" si="9"/>
        <v/>
      </c>
      <c r="AT21" s="93">
        <f t="shared" si="10"/>
        <v>0</v>
      </c>
      <c r="AU21" s="93">
        <f t="shared" si="11"/>
        <v>0</v>
      </c>
      <c r="AV21" s="93" t="str">
        <f t="shared" si="12"/>
        <v>01N</v>
      </c>
      <c r="AW21" s="94" t="str">
        <f t="shared" si="13"/>
        <v/>
      </c>
      <c r="AX21" s="95">
        <f>SUMIF(Calculs!$B$2:$B$34,AW21,Calculs!$C$2:$C$34)</f>
        <v>0</v>
      </c>
      <c r="AY21" s="95">
        <f>IF(K21&lt;&gt;"",IF(LEFT(K21,1)="S", Calculs!$C$55,0),0)</f>
        <v>0</v>
      </c>
      <c r="AZ21" s="95">
        <f>IF(L21&lt;&gt;"",IF(LEFT(L21,1)="S", Calculs!$C$51,0),0)</f>
        <v>0</v>
      </c>
      <c r="BA21" s="95">
        <f>IF(M21&lt;&gt;"",IF(LEFT(M21,1)="S", Calculs!$C$52,0),0)</f>
        <v>0</v>
      </c>
      <c r="BB21" s="96" t="str">
        <f t="shared" si="14"/>
        <v/>
      </c>
      <c r="BC21" s="207" t="str">
        <f t="shared" si="15"/>
        <v/>
      </c>
      <c r="BD21" s="96">
        <f>SUMIF(Calculs!$B$2:$B$34,BB21,Calculs!$C$2:$C$34)</f>
        <v>0</v>
      </c>
      <c r="BE21" s="95">
        <f>IF(Q21&lt;&gt;"",IF(LEFT(Q21,1)="S", Calculs!$C$52,0),0)</f>
        <v>0</v>
      </c>
      <c r="BF21" s="95">
        <f>IF(R21&lt;&gt;"",IF(LEFT(R21,1)="S", Calculs!$C$51,0),0)</f>
        <v>0</v>
      </c>
      <c r="BG21" s="95">
        <f>SUMIF(Calculs!$B$41:$B$46,LEFT(S21,2),Calculs!$C$41:$C$46)</f>
        <v>0</v>
      </c>
      <c r="BH21" s="95">
        <f>IF(T21&lt;&gt;"",IF(LEFT(T21,1)="S", Calculs!$C$48,0),0)</f>
        <v>0</v>
      </c>
      <c r="BI21" s="95">
        <f>IF(W21&lt;&gt;"",IF(LEFT(W21,3)="ETT", Calculs!$C$37,0),0)</f>
        <v>0</v>
      </c>
      <c r="BJ21" s="95">
        <f>IF(X21&lt;&gt;"",IF(LEFT(X21,1)="S", Calculs!$C$51,0),0)</f>
        <v>0</v>
      </c>
      <c r="BK21" s="95">
        <f>IF(Y21&lt;&gt;"",IF(LEFT(Y21,1)="S", Calculs!$C$52,0),0)</f>
        <v>0</v>
      </c>
      <c r="BL21" s="96" t="str">
        <f t="shared" si="16"/>
        <v/>
      </c>
      <c r="BM21" s="95">
        <f>SUMIF(Calculs!$B$32:$B$36,TRIM(BL21),Calculs!$C$32:$C$36)</f>
        <v>0</v>
      </c>
      <c r="BN21" s="95">
        <f>IF(V21&lt;&gt;"",IF(LEFT(V21,1)="S", SUMIF(Calculs!$B$57:$B$61, TRIM(BL21), Calculs!$C$57:$C$61),0),0)</f>
        <v>0</v>
      </c>
      <c r="BO21" s="93" t="str">
        <f t="shared" si="17"/>
        <v>N</v>
      </c>
      <c r="BP21" s="95">
        <f t="shared" si="18"/>
        <v>0</v>
      </c>
      <c r="BQ21" s="95"/>
      <c r="BR21" s="95"/>
    </row>
    <row r="22" spans="1:70" ht="12.75" customHeight="1">
      <c r="A22" s="81"/>
      <c r="B22" s="107"/>
      <c r="C22" s="1"/>
      <c r="D22" s="1"/>
      <c r="E22" s="1"/>
      <c r="F22" s="1"/>
      <c r="G22" s="1"/>
      <c r="H22" s="34"/>
      <c r="I22" s="83"/>
      <c r="J22" s="83"/>
      <c r="K22" s="83"/>
      <c r="L22" s="83"/>
      <c r="M22" s="83"/>
      <c r="N22" s="83"/>
      <c r="O22" s="83"/>
      <c r="P22" s="83"/>
      <c r="Q22" s="83"/>
      <c r="R22" s="1"/>
      <c r="S22" s="84"/>
      <c r="T22" s="84"/>
      <c r="V22" s="84"/>
      <c r="W22" s="83"/>
      <c r="X22" s="83"/>
      <c r="Y22" s="83"/>
      <c r="Z22" s="1"/>
      <c r="AA22" s="1"/>
      <c r="AB22" s="3"/>
      <c r="AC22" s="84"/>
      <c r="AD22" s="84"/>
      <c r="AE22" s="84"/>
      <c r="AF22" s="85"/>
      <c r="AG22" s="86"/>
      <c r="AH22" s="86"/>
      <c r="AI22" s="86"/>
      <c r="AJ22" s="86"/>
      <c r="AK22" s="87"/>
      <c r="AL22" s="87"/>
      <c r="AM22" s="87"/>
      <c r="AN22" s="87"/>
      <c r="AO22" s="88"/>
      <c r="AP22" s="89"/>
      <c r="AQ22" s="90" t="str">
        <f t="shared" si="7"/>
        <v/>
      </c>
      <c r="AR22" s="91">
        <f t="shared" si="8"/>
        <v>2</v>
      </c>
      <c r="AS22" s="92" t="str">
        <f t="shared" ref="AS22:AS75" si="19">IF(LEFT(C22,3)="Dir", "Sí","")</f>
        <v/>
      </c>
      <c r="AT22" s="93">
        <f t="shared" ref="AT22:AT75" si="20">IF(C22="Temps complert","PDI TC",IF(C22="Temps parcial","PDI TP",C22))</f>
        <v>0</v>
      </c>
      <c r="AU22" s="93">
        <f t="shared" ref="AU22:AU75" si="21">COUNTIF($B$11:B22,B22)</f>
        <v>0</v>
      </c>
      <c r="AV22" s="93" t="str">
        <f t="shared" ref="AV22:AV75" si="22">CONCATENATE(AT22,"1",BO22)</f>
        <v>01N</v>
      </c>
      <c r="AW22" s="94" t="str">
        <f t="shared" ref="AW22:AW75" si="23">IF(I22&lt;&gt;"",CONCATENATE(LEFT(I22,5),IF(J22="Linux",".L",".W")),"")</f>
        <v/>
      </c>
      <c r="AX22" s="95">
        <f>SUMIF(Calculs!$B$2:$B$34,AW22,Calculs!$C$2:$C$34)</f>
        <v>0</v>
      </c>
      <c r="AY22" s="95">
        <f>IF(K22&lt;&gt;"",IF(LEFT(K22,1)="S", Calculs!$C$55,0),0)</f>
        <v>0</v>
      </c>
      <c r="AZ22" s="95">
        <f>IF(L22&lt;&gt;"",IF(LEFT(L22,1)="S", Calculs!$C$51,0),0)</f>
        <v>0</v>
      </c>
      <c r="BA22" s="95">
        <f>IF(M22&lt;&gt;"",IF(LEFT(M22,1)="S", Calculs!$C$52,0),0)</f>
        <v>0</v>
      </c>
      <c r="BB22" s="96" t="str">
        <f t="shared" ref="BB22:BB75" si="24">IF(N22&lt;&gt;"",CONCATENATE(LEFT(N22,3),IF(O22="Linux",".L",".W")),"")</f>
        <v/>
      </c>
      <c r="BC22" s="207" t="str">
        <f t="shared" ref="BC22:BC75" si="25">IF(BB22&lt;&gt;"",P22,"")</f>
        <v/>
      </c>
      <c r="BD22" s="96">
        <f>SUMIF(Calculs!$B$2:$B$34,BB22,Calculs!$C$2:$C$34)</f>
        <v>0</v>
      </c>
      <c r="BE22" s="95">
        <f>IF(Q22&lt;&gt;"",IF(LEFT(Q22,1)="S", Calculs!$C$52,0),0)</f>
        <v>0</v>
      </c>
      <c r="BF22" s="95">
        <f>IF(R22&lt;&gt;"",IF(LEFT(R22,1)="S", Calculs!$C$51,0),0)</f>
        <v>0</v>
      </c>
      <c r="BG22" s="95">
        <f>SUMIF(Calculs!$B$41:$B$46,LEFT(S22,2),Calculs!$C$41:$C$46)</f>
        <v>0</v>
      </c>
      <c r="BH22" s="95">
        <f>IF(T22&lt;&gt;"",IF(LEFT(T22,1)="S", Calculs!$C$48,0),0)</f>
        <v>0</v>
      </c>
      <c r="BI22" s="95">
        <f>IF(W22&lt;&gt;"",IF(LEFT(W22,3)="ETT", Calculs!$C$37,0),0)</f>
        <v>0</v>
      </c>
      <c r="BJ22" s="95">
        <f>IF(X22&lt;&gt;"",IF(LEFT(X22,1)="S", Calculs!$C$51,0),0)</f>
        <v>0</v>
      </c>
      <c r="BK22" s="95">
        <f>IF(Y22&lt;&gt;"",IF(LEFT(Y22,1)="S", Calculs!$C$52,0),0)</f>
        <v>0</v>
      </c>
      <c r="BL22" s="96" t="str">
        <f t="shared" ref="BL22:BL75" si="26">IF(U22&lt;&gt;"",LEFT(U22,5),"")</f>
        <v/>
      </c>
      <c r="BM22" s="95">
        <f>SUMIF(Calculs!$B$32:$B$36,TRIM(BL22),Calculs!$C$32:$C$36)</f>
        <v>0</v>
      </c>
      <c r="BN22" s="95">
        <f>IF(V22&lt;&gt;"",IF(LEFT(V22,1)="S", SUMIF(Calculs!$B$57:$B$61, TRIM(BL22), Calculs!$C$57:$C$61),0),0)</f>
        <v>0</v>
      </c>
      <c r="BO22" s="93" t="str">
        <f t="shared" ref="BO22:BO75" si="27">IF(IF(AW22&lt;&gt;"",1,0) + IF(BB22&lt;&gt;"",1,0)+IF(BI22&lt;&gt;0,1,0)+IF(BL22&lt;&gt;"",1,0)&gt;0,"S","N")</f>
        <v>N</v>
      </c>
      <c r="BP22" s="95">
        <f t="shared" ref="BP22:BP75" si="28">AX22+AY22+AZ22+BA22+BD22+BE22+BF22+BH22+BI22+BJ22+BK22+BN22+BG22+BM22</f>
        <v>0</v>
      </c>
      <c r="BQ22" s="95" t="e">
        <f t="shared" ref="BQ22:BQ75" si="29">AY22+AZ22+BA22+BB22+BE22+BF22+BG22+BI22+BJ22+BK22+BL22+BO22+BH22+BN22</f>
        <v>#VALUE!</v>
      </c>
      <c r="BR22" s="95" t="e">
        <f t="shared" ref="BR22:BR75" si="30">AZ22+BA22+BB22+BD22+BF22+BG22+BH22+BJ22+BK22+BL22+BM22+BP22+BI22+BO22</f>
        <v>#VALUE!</v>
      </c>
    </row>
    <row r="23" spans="1:70" ht="12.75" customHeight="1">
      <c r="A23" s="81"/>
      <c r="B23" s="107"/>
      <c r="C23" s="1"/>
      <c r="D23" s="1"/>
      <c r="E23" s="1"/>
      <c r="F23" s="1"/>
      <c r="G23" s="1"/>
      <c r="H23" s="34"/>
      <c r="I23" s="83"/>
      <c r="J23" s="83"/>
      <c r="K23" s="83"/>
      <c r="L23" s="83"/>
      <c r="M23" s="83"/>
      <c r="N23" s="83"/>
      <c r="O23" s="83"/>
      <c r="P23" s="83"/>
      <c r="Q23" s="83"/>
      <c r="R23" s="1"/>
      <c r="S23" s="84"/>
      <c r="T23" s="84"/>
      <c r="V23" s="84"/>
      <c r="W23" s="83"/>
      <c r="X23" s="83"/>
      <c r="Y23" s="83"/>
      <c r="Z23" s="1"/>
      <c r="AA23" s="1"/>
      <c r="AB23" s="3"/>
      <c r="AC23" s="84"/>
      <c r="AD23" s="84"/>
      <c r="AE23" s="84"/>
      <c r="AF23" s="85"/>
      <c r="AG23" s="86"/>
      <c r="AH23" s="86"/>
      <c r="AI23" s="86"/>
      <c r="AJ23" s="86"/>
      <c r="AK23" s="87"/>
      <c r="AL23" s="87"/>
      <c r="AM23" s="87"/>
      <c r="AN23" s="87"/>
      <c r="AO23" s="88"/>
      <c r="AP23" s="89"/>
      <c r="AQ23" s="90" t="str">
        <f t="shared" si="7"/>
        <v/>
      </c>
      <c r="AR23" s="91">
        <f t="shared" si="8"/>
        <v>2</v>
      </c>
      <c r="AS23" s="92" t="str">
        <f t="shared" si="19"/>
        <v/>
      </c>
      <c r="AT23" s="93">
        <f t="shared" si="20"/>
        <v>0</v>
      </c>
      <c r="AU23" s="93">
        <f t="shared" si="21"/>
        <v>0</v>
      </c>
      <c r="AV23" s="93" t="str">
        <f t="shared" si="22"/>
        <v>01N</v>
      </c>
      <c r="AW23" s="94" t="str">
        <f t="shared" si="23"/>
        <v/>
      </c>
      <c r="AX23" s="95">
        <f>SUMIF(Calculs!$B$2:$B$34,AW23,Calculs!$C$2:$C$34)</f>
        <v>0</v>
      </c>
      <c r="AY23" s="95">
        <f>IF(K23&lt;&gt;"",IF(LEFT(K23,1)="S", Calculs!$C$55,0),0)</f>
        <v>0</v>
      </c>
      <c r="AZ23" s="95">
        <f>IF(L23&lt;&gt;"",IF(LEFT(L23,1)="S", Calculs!$C$51,0),0)</f>
        <v>0</v>
      </c>
      <c r="BA23" s="95">
        <f>IF(M23&lt;&gt;"",IF(LEFT(M23,1)="S", Calculs!$C$52,0),0)</f>
        <v>0</v>
      </c>
      <c r="BB23" s="96" t="str">
        <f t="shared" si="24"/>
        <v/>
      </c>
      <c r="BC23" s="207" t="str">
        <f t="shared" si="25"/>
        <v/>
      </c>
      <c r="BD23" s="96">
        <f>SUMIF(Calculs!$B$2:$B$34,BB23,Calculs!$C$2:$C$34)</f>
        <v>0</v>
      </c>
      <c r="BE23" s="95">
        <f>IF(Q23&lt;&gt;"",IF(LEFT(Q23,1)="S", Calculs!$C$52,0),0)</f>
        <v>0</v>
      </c>
      <c r="BF23" s="95">
        <f>IF(R23&lt;&gt;"",IF(LEFT(R23,1)="S", Calculs!$C$51,0),0)</f>
        <v>0</v>
      </c>
      <c r="BG23" s="95">
        <f>SUMIF(Calculs!$B$41:$B$46,LEFT(S23,2),Calculs!$C$41:$C$46)</f>
        <v>0</v>
      </c>
      <c r="BH23" s="95">
        <f>IF(T23&lt;&gt;"",IF(LEFT(T23,1)="S", Calculs!$C$48,0),0)</f>
        <v>0</v>
      </c>
      <c r="BI23" s="95">
        <f>IF(W23&lt;&gt;"",IF(LEFT(W23,3)="ETT", Calculs!$C$37,0),0)</f>
        <v>0</v>
      </c>
      <c r="BJ23" s="95">
        <f>IF(X23&lt;&gt;"",IF(LEFT(X23,1)="S", Calculs!$C$51,0),0)</f>
        <v>0</v>
      </c>
      <c r="BK23" s="95">
        <f>IF(Y23&lt;&gt;"",IF(LEFT(Y23,1)="S", Calculs!$C$52,0),0)</f>
        <v>0</v>
      </c>
      <c r="BL23" s="96" t="str">
        <f t="shared" si="26"/>
        <v/>
      </c>
      <c r="BM23" s="95">
        <f>SUMIF(Calculs!$B$32:$B$36,TRIM(BL23),Calculs!$C$32:$C$36)</f>
        <v>0</v>
      </c>
      <c r="BN23" s="95">
        <f>IF(V23&lt;&gt;"",IF(LEFT(V23,1)="S", SUMIF(Calculs!$B$57:$B$61, TRIM(BL23), Calculs!$C$57:$C$61),0),0)</f>
        <v>0</v>
      </c>
      <c r="BO23" s="93" t="str">
        <f t="shared" si="27"/>
        <v>N</v>
      </c>
      <c r="BP23" s="95">
        <f t="shared" si="28"/>
        <v>0</v>
      </c>
      <c r="BQ23" s="95" t="e">
        <f t="shared" si="29"/>
        <v>#VALUE!</v>
      </c>
      <c r="BR23" s="95" t="e">
        <f t="shared" si="30"/>
        <v>#VALUE!</v>
      </c>
    </row>
    <row r="24" spans="1:70" ht="12.75" customHeight="1">
      <c r="A24" s="81"/>
      <c r="B24" s="107"/>
      <c r="C24" s="1"/>
      <c r="D24" s="1"/>
      <c r="E24" s="1"/>
      <c r="F24" s="1"/>
      <c r="G24" s="1"/>
      <c r="H24" s="34"/>
      <c r="I24" s="83"/>
      <c r="J24" s="83"/>
      <c r="K24" s="83"/>
      <c r="L24" s="83"/>
      <c r="M24" s="83"/>
      <c r="N24" s="83"/>
      <c r="O24" s="83"/>
      <c r="P24" s="83"/>
      <c r="Q24" s="83"/>
      <c r="R24" s="1"/>
      <c r="S24" s="84"/>
      <c r="T24" s="84"/>
      <c r="V24" s="84"/>
      <c r="W24" s="83"/>
      <c r="X24" s="83"/>
      <c r="Y24" s="83"/>
      <c r="Z24" s="1"/>
      <c r="AA24" s="1"/>
      <c r="AB24" s="3"/>
      <c r="AC24" s="84"/>
      <c r="AD24" s="84"/>
      <c r="AE24" s="84"/>
      <c r="AF24" s="85"/>
      <c r="AG24" s="86"/>
      <c r="AH24" s="86"/>
      <c r="AI24" s="86"/>
      <c r="AJ24" s="86"/>
      <c r="AK24" s="87"/>
      <c r="AL24" s="87"/>
      <c r="AM24" s="87"/>
      <c r="AN24" s="87"/>
      <c r="AO24" s="88"/>
      <c r="AP24" s="89"/>
      <c r="AQ24" s="90" t="str">
        <f t="shared" si="7"/>
        <v/>
      </c>
      <c r="AR24" s="91">
        <f t="shared" si="8"/>
        <v>2</v>
      </c>
      <c r="AS24" s="92" t="str">
        <f t="shared" si="19"/>
        <v/>
      </c>
      <c r="AT24" s="93">
        <f t="shared" si="20"/>
        <v>0</v>
      </c>
      <c r="AU24" s="93">
        <f t="shared" si="21"/>
        <v>0</v>
      </c>
      <c r="AV24" s="93" t="str">
        <f t="shared" si="22"/>
        <v>01N</v>
      </c>
      <c r="AW24" s="94" t="str">
        <f t="shared" si="23"/>
        <v/>
      </c>
      <c r="AX24" s="95">
        <f>SUMIF(Calculs!$B$2:$B$34,AW24,Calculs!$C$2:$C$34)</f>
        <v>0</v>
      </c>
      <c r="AY24" s="95">
        <f>IF(K24&lt;&gt;"",IF(LEFT(K24,1)="S", Calculs!$C$55,0),0)</f>
        <v>0</v>
      </c>
      <c r="AZ24" s="95">
        <f>IF(L24&lt;&gt;"",IF(LEFT(L24,1)="S", Calculs!$C$51,0),0)</f>
        <v>0</v>
      </c>
      <c r="BA24" s="95">
        <f>IF(M24&lt;&gt;"",IF(LEFT(M24,1)="S", Calculs!$C$52,0),0)</f>
        <v>0</v>
      </c>
      <c r="BB24" s="96" t="str">
        <f t="shared" si="24"/>
        <v/>
      </c>
      <c r="BC24" s="207" t="str">
        <f t="shared" si="25"/>
        <v/>
      </c>
      <c r="BD24" s="96">
        <f>SUMIF(Calculs!$B$2:$B$34,BB24,Calculs!$C$2:$C$34)</f>
        <v>0</v>
      </c>
      <c r="BE24" s="95">
        <f>IF(Q24&lt;&gt;"",IF(LEFT(Q24,1)="S", Calculs!$C$52,0),0)</f>
        <v>0</v>
      </c>
      <c r="BF24" s="95">
        <f>IF(R24&lt;&gt;"",IF(LEFT(R24,1)="S", Calculs!$C$51,0),0)</f>
        <v>0</v>
      </c>
      <c r="BG24" s="95">
        <f>SUMIF(Calculs!$B$41:$B$46,LEFT(S24,2),Calculs!$C$41:$C$46)</f>
        <v>0</v>
      </c>
      <c r="BH24" s="95">
        <f>IF(T24&lt;&gt;"",IF(LEFT(T24,1)="S", Calculs!$C$48,0),0)</f>
        <v>0</v>
      </c>
      <c r="BI24" s="95">
        <f>IF(W24&lt;&gt;"",IF(LEFT(W24,3)="ETT", Calculs!$C$37,0),0)</f>
        <v>0</v>
      </c>
      <c r="BJ24" s="95">
        <f>IF(X24&lt;&gt;"",IF(LEFT(X24,1)="S", Calculs!$C$51,0),0)</f>
        <v>0</v>
      </c>
      <c r="BK24" s="95">
        <f>IF(Y24&lt;&gt;"",IF(LEFT(Y24,1)="S", Calculs!$C$52,0),0)</f>
        <v>0</v>
      </c>
      <c r="BL24" s="96" t="str">
        <f t="shared" si="26"/>
        <v/>
      </c>
      <c r="BM24" s="95">
        <f>SUMIF(Calculs!$B$32:$B$36,TRIM(BL24),Calculs!$C$32:$C$36)</f>
        <v>0</v>
      </c>
      <c r="BN24" s="95">
        <f>IF(V24&lt;&gt;"",IF(LEFT(V24,1)="S", SUMIF(Calculs!$B$57:$B$61, TRIM(BL24), Calculs!$C$57:$C$61),0),0)</f>
        <v>0</v>
      </c>
      <c r="BO24" s="93" t="str">
        <f t="shared" si="27"/>
        <v>N</v>
      </c>
      <c r="BP24" s="95">
        <f t="shared" si="28"/>
        <v>0</v>
      </c>
      <c r="BQ24" s="95" t="e">
        <f t="shared" si="29"/>
        <v>#VALUE!</v>
      </c>
      <c r="BR24" s="95" t="e">
        <f t="shared" si="30"/>
        <v>#VALUE!</v>
      </c>
    </row>
    <row r="25" spans="1:70" ht="12.75" customHeight="1">
      <c r="A25" s="81"/>
      <c r="B25" s="107"/>
      <c r="C25" s="1"/>
      <c r="D25" s="1"/>
      <c r="E25" s="1"/>
      <c r="F25" s="1"/>
      <c r="G25" s="1"/>
      <c r="H25" s="34"/>
      <c r="I25" s="83"/>
      <c r="J25" s="83"/>
      <c r="K25" s="83"/>
      <c r="L25" s="83"/>
      <c r="M25" s="83"/>
      <c r="N25" s="83"/>
      <c r="O25" s="83"/>
      <c r="P25" s="83"/>
      <c r="Q25" s="83"/>
      <c r="R25" s="1"/>
      <c r="S25" s="84"/>
      <c r="T25" s="84"/>
      <c r="V25" s="84"/>
      <c r="W25" s="83"/>
      <c r="X25" s="83"/>
      <c r="Y25" s="83"/>
      <c r="Z25" s="1"/>
      <c r="AA25" s="1"/>
      <c r="AB25" s="3"/>
      <c r="AC25" s="84"/>
      <c r="AD25" s="84"/>
      <c r="AE25" s="84"/>
      <c r="AF25" s="85"/>
      <c r="AG25" s="86"/>
      <c r="AH25" s="86"/>
      <c r="AI25" s="86"/>
      <c r="AJ25" s="86"/>
      <c r="AK25" s="87"/>
      <c r="AL25" s="87"/>
      <c r="AM25" s="87"/>
      <c r="AN25" s="87"/>
      <c r="AO25" s="88"/>
      <c r="AP25" s="89"/>
      <c r="AQ25" s="90" t="str">
        <f t="shared" si="7"/>
        <v/>
      </c>
      <c r="AR25" s="91">
        <f t="shared" si="8"/>
        <v>2</v>
      </c>
      <c r="AS25" s="92" t="str">
        <f t="shared" si="19"/>
        <v/>
      </c>
      <c r="AT25" s="93">
        <f t="shared" si="20"/>
        <v>0</v>
      </c>
      <c r="AU25" s="93">
        <f t="shared" si="21"/>
        <v>0</v>
      </c>
      <c r="AV25" s="93" t="str">
        <f t="shared" si="22"/>
        <v>01N</v>
      </c>
      <c r="AW25" s="94" t="str">
        <f t="shared" si="23"/>
        <v/>
      </c>
      <c r="AX25" s="95">
        <f>SUMIF(Calculs!$B$2:$B$34,AW25,Calculs!$C$2:$C$34)</f>
        <v>0</v>
      </c>
      <c r="AY25" s="95">
        <f>IF(K25&lt;&gt;"",IF(LEFT(K25,1)="S", Calculs!$C$55,0),0)</f>
        <v>0</v>
      </c>
      <c r="AZ25" s="95">
        <f>IF(L25&lt;&gt;"",IF(LEFT(L25,1)="S", Calculs!$C$51,0),0)</f>
        <v>0</v>
      </c>
      <c r="BA25" s="95">
        <f>IF(M25&lt;&gt;"",IF(LEFT(M25,1)="S", Calculs!$C$52,0),0)</f>
        <v>0</v>
      </c>
      <c r="BB25" s="96" t="str">
        <f t="shared" si="24"/>
        <v/>
      </c>
      <c r="BC25" s="207" t="str">
        <f t="shared" si="25"/>
        <v/>
      </c>
      <c r="BD25" s="96">
        <f>SUMIF(Calculs!$B$2:$B$34,BB25,Calculs!$C$2:$C$34)</f>
        <v>0</v>
      </c>
      <c r="BE25" s="95">
        <f>IF(Q25&lt;&gt;"",IF(LEFT(Q25,1)="S", Calculs!$C$52,0),0)</f>
        <v>0</v>
      </c>
      <c r="BF25" s="95">
        <f>IF(R25&lt;&gt;"",IF(LEFT(R25,1)="S", Calculs!$C$51,0),0)</f>
        <v>0</v>
      </c>
      <c r="BG25" s="95">
        <f>SUMIF(Calculs!$B$41:$B$46,LEFT(S25,2),Calculs!$C$41:$C$46)</f>
        <v>0</v>
      </c>
      <c r="BH25" s="95">
        <f>IF(T25&lt;&gt;"",IF(LEFT(T25,1)="S", Calculs!$C$48,0),0)</f>
        <v>0</v>
      </c>
      <c r="BI25" s="95">
        <f>IF(W25&lt;&gt;"",IF(LEFT(W25,3)="ETT", Calculs!$C$37,0),0)</f>
        <v>0</v>
      </c>
      <c r="BJ25" s="95">
        <f>IF(X25&lt;&gt;"",IF(LEFT(X25,1)="S", Calculs!$C$51,0),0)</f>
        <v>0</v>
      </c>
      <c r="BK25" s="95">
        <f>IF(Y25&lt;&gt;"",IF(LEFT(Y25,1)="S", Calculs!$C$52,0),0)</f>
        <v>0</v>
      </c>
      <c r="BL25" s="96" t="str">
        <f t="shared" si="26"/>
        <v/>
      </c>
      <c r="BM25" s="95">
        <f>SUMIF(Calculs!$B$32:$B$36,TRIM(BL25),Calculs!$C$32:$C$36)</f>
        <v>0</v>
      </c>
      <c r="BN25" s="95">
        <f>IF(V25&lt;&gt;"",IF(LEFT(V25,1)="S", SUMIF(Calculs!$B$57:$B$61, TRIM(BL25), Calculs!$C$57:$C$61),0),0)</f>
        <v>0</v>
      </c>
      <c r="BO25" s="93" t="str">
        <f t="shared" si="27"/>
        <v>N</v>
      </c>
      <c r="BP25" s="95">
        <f t="shared" si="28"/>
        <v>0</v>
      </c>
      <c r="BQ25" s="95" t="e">
        <f t="shared" si="29"/>
        <v>#VALUE!</v>
      </c>
      <c r="BR25" s="95" t="e">
        <f t="shared" si="30"/>
        <v>#VALUE!</v>
      </c>
    </row>
    <row r="26" spans="1:70" ht="12.75" customHeight="1">
      <c r="A26" s="81"/>
      <c r="B26" s="107"/>
      <c r="C26" s="1"/>
      <c r="D26" s="1"/>
      <c r="E26" s="1"/>
      <c r="F26" s="1"/>
      <c r="G26" s="1"/>
      <c r="H26" s="34"/>
      <c r="I26" s="83"/>
      <c r="J26" s="83"/>
      <c r="K26" s="83"/>
      <c r="L26" s="83"/>
      <c r="M26" s="83"/>
      <c r="N26" s="83"/>
      <c r="O26" s="83"/>
      <c r="P26" s="83"/>
      <c r="Q26" s="83"/>
      <c r="R26" s="1"/>
      <c r="S26" s="84"/>
      <c r="T26" s="84"/>
      <c r="V26" s="84"/>
      <c r="W26" s="83"/>
      <c r="X26" s="83"/>
      <c r="Y26" s="83"/>
      <c r="Z26" s="1"/>
      <c r="AA26" s="1"/>
      <c r="AB26" s="3"/>
      <c r="AC26" s="84"/>
      <c r="AD26" s="84"/>
      <c r="AE26" s="84"/>
      <c r="AF26" s="85"/>
      <c r="AG26" s="86"/>
      <c r="AH26" s="86"/>
      <c r="AI26" s="86"/>
      <c r="AJ26" s="86"/>
      <c r="AK26" s="87"/>
      <c r="AL26" s="87"/>
      <c r="AM26" s="87"/>
      <c r="AN26" s="87"/>
      <c r="AO26" s="88"/>
      <c r="AP26" s="89"/>
      <c r="AQ26" s="90" t="str">
        <f t="shared" si="7"/>
        <v/>
      </c>
      <c r="AR26" s="91">
        <f t="shared" si="8"/>
        <v>2</v>
      </c>
      <c r="AS26" s="92" t="str">
        <f t="shared" si="19"/>
        <v/>
      </c>
      <c r="AT26" s="93">
        <f t="shared" si="20"/>
        <v>0</v>
      </c>
      <c r="AU26" s="93">
        <f t="shared" si="21"/>
        <v>0</v>
      </c>
      <c r="AV26" s="93" t="str">
        <f t="shared" si="22"/>
        <v>01N</v>
      </c>
      <c r="AW26" s="94" t="str">
        <f t="shared" si="23"/>
        <v/>
      </c>
      <c r="AX26" s="95">
        <f>SUMIF(Calculs!$B$2:$B$34,AW26,Calculs!$C$2:$C$34)</f>
        <v>0</v>
      </c>
      <c r="AY26" s="95">
        <f>IF(K26&lt;&gt;"",IF(LEFT(K26,1)="S", Calculs!$C$55,0),0)</f>
        <v>0</v>
      </c>
      <c r="AZ26" s="95">
        <f>IF(L26&lt;&gt;"",IF(LEFT(L26,1)="S", Calculs!$C$51,0),0)</f>
        <v>0</v>
      </c>
      <c r="BA26" s="95">
        <f>IF(M26&lt;&gt;"",IF(LEFT(M26,1)="S", Calculs!$C$52,0),0)</f>
        <v>0</v>
      </c>
      <c r="BB26" s="96" t="str">
        <f t="shared" si="24"/>
        <v/>
      </c>
      <c r="BC26" s="207" t="str">
        <f t="shared" si="25"/>
        <v/>
      </c>
      <c r="BD26" s="96">
        <f>SUMIF(Calculs!$B$2:$B$34,BB26,Calculs!$C$2:$C$34)</f>
        <v>0</v>
      </c>
      <c r="BE26" s="95">
        <f>IF(Q26&lt;&gt;"",IF(LEFT(Q26,1)="S", Calculs!$C$52,0),0)</f>
        <v>0</v>
      </c>
      <c r="BF26" s="95">
        <f>IF(R26&lt;&gt;"",IF(LEFT(R26,1)="S", Calculs!$C$51,0),0)</f>
        <v>0</v>
      </c>
      <c r="BG26" s="95">
        <f>SUMIF(Calculs!$B$41:$B$46,LEFT(S26,2),Calculs!$C$41:$C$46)</f>
        <v>0</v>
      </c>
      <c r="BH26" s="95">
        <f>IF(T26&lt;&gt;"",IF(LEFT(T26,1)="S", Calculs!$C$48,0),0)</f>
        <v>0</v>
      </c>
      <c r="BI26" s="95">
        <f>IF(W26&lt;&gt;"",IF(LEFT(W26,3)="ETT", Calculs!$C$37,0),0)</f>
        <v>0</v>
      </c>
      <c r="BJ26" s="95">
        <f>IF(X26&lt;&gt;"",IF(LEFT(X26,1)="S", Calculs!$C$51,0),0)</f>
        <v>0</v>
      </c>
      <c r="BK26" s="95">
        <f>IF(Y26&lt;&gt;"",IF(LEFT(Y26,1)="S", Calculs!$C$52,0),0)</f>
        <v>0</v>
      </c>
      <c r="BL26" s="96" t="str">
        <f t="shared" si="26"/>
        <v/>
      </c>
      <c r="BM26" s="95">
        <f>SUMIF(Calculs!$B$32:$B$36,TRIM(BL26),Calculs!$C$32:$C$36)</f>
        <v>0</v>
      </c>
      <c r="BN26" s="95">
        <f>IF(V26&lt;&gt;"",IF(LEFT(V26,1)="S", SUMIF(Calculs!$B$57:$B$61, TRIM(BL26), Calculs!$C$57:$C$61),0),0)</f>
        <v>0</v>
      </c>
      <c r="BO26" s="93" t="str">
        <f t="shared" si="27"/>
        <v>N</v>
      </c>
      <c r="BP26" s="95">
        <f t="shared" si="28"/>
        <v>0</v>
      </c>
      <c r="BQ26" s="95" t="e">
        <f t="shared" si="29"/>
        <v>#VALUE!</v>
      </c>
      <c r="BR26" s="95" t="e">
        <f t="shared" si="30"/>
        <v>#VALUE!</v>
      </c>
    </row>
    <row r="27" spans="1:70" ht="12.75" customHeight="1">
      <c r="A27" s="81"/>
      <c r="B27" s="107"/>
      <c r="C27" s="1"/>
      <c r="D27" s="1"/>
      <c r="E27" s="1"/>
      <c r="F27" s="1"/>
      <c r="G27" s="1"/>
      <c r="H27" s="34"/>
      <c r="I27" s="83"/>
      <c r="J27" s="83"/>
      <c r="K27" s="83"/>
      <c r="L27" s="83"/>
      <c r="M27" s="83"/>
      <c r="N27" s="83"/>
      <c r="O27" s="83"/>
      <c r="P27" s="83"/>
      <c r="Q27" s="83"/>
      <c r="R27" s="1"/>
      <c r="S27" s="84"/>
      <c r="T27" s="84"/>
      <c r="V27" s="84"/>
      <c r="W27" s="83"/>
      <c r="X27" s="83"/>
      <c r="Y27" s="83"/>
      <c r="Z27" s="1"/>
      <c r="AA27" s="1"/>
      <c r="AB27" s="3"/>
      <c r="AC27" s="84"/>
      <c r="AD27" s="84"/>
      <c r="AE27" s="84"/>
      <c r="AF27" s="85"/>
      <c r="AG27" s="86"/>
      <c r="AH27" s="86"/>
      <c r="AI27" s="86"/>
      <c r="AJ27" s="86"/>
      <c r="AK27" s="87"/>
      <c r="AL27" s="87"/>
      <c r="AM27" s="87"/>
      <c r="AN27" s="87"/>
      <c r="AO27" s="88"/>
      <c r="AP27" s="89"/>
      <c r="AQ27" s="90" t="str">
        <f t="shared" si="7"/>
        <v/>
      </c>
      <c r="AR27" s="91">
        <f t="shared" si="8"/>
        <v>2</v>
      </c>
      <c r="AS27" s="92" t="str">
        <f t="shared" si="19"/>
        <v/>
      </c>
      <c r="AT27" s="93">
        <f t="shared" si="20"/>
        <v>0</v>
      </c>
      <c r="AU27" s="93">
        <f t="shared" si="21"/>
        <v>0</v>
      </c>
      <c r="AV27" s="93" t="str">
        <f t="shared" si="22"/>
        <v>01N</v>
      </c>
      <c r="AW27" s="94" t="str">
        <f t="shared" si="23"/>
        <v/>
      </c>
      <c r="AX27" s="95">
        <f>SUMIF(Calculs!$B$2:$B$34,AW27,Calculs!$C$2:$C$34)</f>
        <v>0</v>
      </c>
      <c r="AY27" s="95">
        <f>IF(K27&lt;&gt;"",IF(LEFT(K27,1)="S", Calculs!$C$55,0),0)</f>
        <v>0</v>
      </c>
      <c r="AZ27" s="95">
        <f>IF(L27&lt;&gt;"",IF(LEFT(L27,1)="S", Calculs!$C$51,0),0)</f>
        <v>0</v>
      </c>
      <c r="BA27" s="95">
        <f>IF(M27&lt;&gt;"",IF(LEFT(M27,1)="S", Calculs!$C$52,0),0)</f>
        <v>0</v>
      </c>
      <c r="BB27" s="96" t="str">
        <f t="shared" si="24"/>
        <v/>
      </c>
      <c r="BC27" s="207" t="str">
        <f t="shared" si="25"/>
        <v/>
      </c>
      <c r="BD27" s="96">
        <f>SUMIF(Calculs!$B$2:$B$34,BB27,Calculs!$C$2:$C$34)</f>
        <v>0</v>
      </c>
      <c r="BE27" s="95">
        <f>IF(Q27&lt;&gt;"",IF(LEFT(Q27,1)="S", Calculs!$C$52,0),0)</f>
        <v>0</v>
      </c>
      <c r="BF27" s="95">
        <f>IF(R27&lt;&gt;"",IF(LEFT(R27,1)="S", Calculs!$C$51,0),0)</f>
        <v>0</v>
      </c>
      <c r="BG27" s="95">
        <f>SUMIF(Calculs!$B$41:$B$46,LEFT(S27,2),Calculs!$C$41:$C$46)</f>
        <v>0</v>
      </c>
      <c r="BH27" s="95">
        <f>IF(T27&lt;&gt;"",IF(LEFT(T27,1)="S", Calculs!$C$48,0),0)</f>
        <v>0</v>
      </c>
      <c r="BI27" s="95">
        <f>IF(W27&lt;&gt;"",IF(LEFT(W27,3)="ETT", Calculs!$C$37,0),0)</f>
        <v>0</v>
      </c>
      <c r="BJ27" s="95">
        <f>IF(X27&lt;&gt;"",IF(LEFT(X27,1)="S", Calculs!$C$51,0),0)</f>
        <v>0</v>
      </c>
      <c r="BK27" s="95">
        <f>IF(Y27&lt;&gt;"",IF(LEFT(Y27,1)="S", Calculs!$C$52,0),0)</f>
        <v>0</v>
      </c>
      <c r="BL27" s="96" t="str">
        <f t="shared" si="26"/>
        <v/>
      </c>
      <c r="BM27" s="95">
        <f>SUMIF(Calculs!$B$32:$B$36,TRIM(BL27),Calculs!$C$32:$C$36)</f>
        <v>0</v>
      </c>
      <c r="BN27" s="95">
        <f>IF(V27&lt;&gt;"",IF(LEFT(V27,1)="S", SUMIF(Calculs!$B$57:$B$61, TRIM(BL27), Calculs!$C$57:$C$61),0),0)</f>
        <v>0</v>
      </c>
      <c r="BO27" s="93" t="str">
        <f t="shared" si="27"/>
        <v>N</v>
      </c>
      <c r="BP27" s="95">
        <f t="shared" si="28"/>
        <v>0</v>
      </c>
      <c r="BQ27" s="95" t="e">
        <f t="shared" si="29"/>
        <v>#VALUE!</v>
      </c>
      <c r="BR27" s="95" t="e">
        <f t="shared" si="30"/>
        <v>#VALUE!</v>
      </c>
    </row>
    <row r="28" spans="1:70" ht="12.75" customHeight="1">
      <c r="A28" s="81"/>
      <c r="B28" s="107"/>
      <c r="C28" s="1"/>
      <c r="D28" s="1"/>
      <c r="E28" s="1"/>
      <c r="F28" s="1"/>
      <c r="G28" s="1"/>
      <c r="H28" s="34"/>
      <c r="I28" s="83"/>
      <c r="J28" s="83"/>
      <c r="K28" s="83"/>
      <c r="L28" s="83"/>
      <c r="M28" s="83"/>
      <c r="N28" s="83"/>
      <c r="O28" s="83"/>
      <c r="P28" s="83"/>
      <c r="Q28" s="83"/>
      <c r="R28" s="1"/>
      <c r="S28" s="84"/>
      <c r="T28" s="84"/>
      <c r="V28" s="84"/>
      <c r="W28" s="83"/>
      <c r="X28" s="83"/>
      <c r="Y28" s="83"/>
      <c r="Z28" s="1"/>
      <c r="AA28" s="1"/>
      <c r="AB28" s="3"/>
      <c r="AC28" s="84"/>
      <c r="AD28" s="84"/>
      <c r="AE28" s="84"/>
      <c r="AF28" s="85"/>
      <c r="AG28" s="86"/>
      <c r="AH28" s="86"/>
      <c r="AI28" s="86"/>
      <c r="AJ28" s="86"/>
      <c r="AK28" s="87"/>
      <c r="AL28" s="87"/>
      <c r="AM28" s="87"/>
      <c r="AN28" s="87"/>
      <c r="AO28" s="88"/>
      <c r="AP28" s="89"/>
      <c r="AQ28" s="90" t="str">
        <f t="shared" si="7"/>
        <v/>
      </c>
      <c r="AR28" s="91">
        <f t="shared" si="8"/>
        <v>2</v>
      </c>
      <c r="AS28" s="92" t="str">
        <f t="shared" si="19"/>
        <v/>
      </c>
      <c r="AT28" s="93">
        <f t="shared" si="20"/>
        <v>0</v>
      </c>
      <c r="AU28" s="93">
        <f t="shared" si="21"/>
        <v>0</v>
      </c>
      <c r="AV28" s="93" t="str">
        <f t="shared" si="22"/>
        <v>01N</v>
      </c>
      <c r="AW28" s="94" t="str">
        <f t="shared" si="23"/>
        <v/>
      </c>
      <c r="AX28" s="95">
        <f>SUMIF(Calculs!$B$2:$B$34,AW28,Calculs!$C$2:$C$34)</f>
        <v>0</v>
      </c>
      <c r="AY28" s="95">
        <f>IF(K28&lt;&gt;"",IF(LEFT(K28,1)="S", Calculs!$C$55,0),0)</f>
        <v>0</v>
      </c>
      <c r="AZ28" s="95">
        <f>IF(L28&lt;&gt;"",IF(LEFT(L28,1)="S", Calculs!$C$51,0),0)</f>
        <v>0</v>
      </c>
      <c r="BA28" s="95">
        <f>IF(M28&lt;&gt;"",IF(LEFT(M28,1)="S", Calculs!$C$52,0),0)</f>
        <v>0</v>
      </c>
      <c r="BB28" s="96" t="str">
        <f t="shared" si="24"/>
        <v/>
      </c>
      <c r="BC28" s="207" t="str">
        <f t="shared" si="25"/>
        <v/>
      </c>
      <c r="BD28" s="96">
        <f>SUMIF(Calculs!$B$2:$B$34,BB28,Calculs!$C$2:$C$34)</f>
        <v>0</v>
      </c>
      <c r="BE28" s="95">
        <f>IF(Q28&lt;&gt;"",IF(LEFT(Q28,1)="S", Calculs!$C$52,0),0)</f>
        <v>0</v>
      </c>
      <c r="BF28" s="95">
        <f>IF(R28&lt;&gt;"",IF(LEFT(R28,1)="S", Calculs!$C$51,0),0)</f>
        <v>0</v>
      </c>
      <c r="BG28" s="95">
        <f>SUMIF(Calculs!$B$41:$B$46,LEFT(S28,2),Calculs!$C$41:$C$46)</f>
        <v>0</v>
      </c>
      <c r="BH28" s="95">
        <f>IF(T28&lt;&gt;"",IF(LEFT(T28,1)="S", Calculs!$C$48,0),0)</f>
        <v>0</v>
      </c>
      <c r="BI28" s="95">
        <f>IF(W28&lt;&gt;"",IF(LEFT(W28,3)="ETT", Calculs!$C$37,0),0)</f>
        <v>0</v>
      </c>
      <c r="BJ28" s="95">
        <f>IF(X28&lt;&gt;"",IF(LEFT(X28,1)="S", Calculs!$C$51,0),0)</f>
        <v>0</v>
      </c>
      <c r="BK28" s="95">
        <f>IF(Y28&lt;&gt;"",IF(LEFT(Y28,1)="S", Calculs!$C$52,0),0)</f>
        <v>0</v>
      </c>
      <c r="BL28" s="96" t="str">
        <f t="shared" si="26"/>
        <v/>
      </c>
      <c r="BM28" s="95">
        <f>SUMIF(Calculs!$B$32:$B$36,TRIM(BL28),Calculs!$C$32:$C$36)</f>
        <v>0</v>
      </c>
      <c r="BN28" s="95">
        <f>IF(V28&lt;&gt;"",IF(LEFT(V28,1)="S", SUMIF(Calculs!$B$57:$B$61, TRIM(BL28), Calculs!$C$57:$C$61),0),0)</f>
        <v>0</v>
      </c>
      <c r="BO28" s="93" t="str">
        <f t="shared" si="27"/>
        <v>N</v>
      </c>
      <c r="BP28" s="95">
        <f t="shared" si="28"/>
        <v>0</v>
      </c>
      <c r="BQ28" s="95" t="e">
        <f t="shared" si="29"/>
        <v>#VALUE!</v>
      </c>
      <c r="BR28" s="95" t="e">
        <f t="shared" si="30"/>
        <v>#VALUE!</v>
      </c>
    </row>
    <row r="29" spans="1:70" ht="12.75" customHeight="1">
      <c r="A29" s="81"/>
      <c r="B29" s="107"/>
      <c r="C29" s="1"/>
      <c r="D29" s="1"/>
      <c r="E29" s="1"/>
      <c r="F29" s="1"/>
      <c r="G29" s="1"/>
      <c r="H29" s="34"/>
      <c r="I29" s="83"/>
      <c r="J29" s="83"/>
      <c r="K29" s="83"/>
      <c r="L29" s="83"/>
      <c r="M29" s="83"/>
      <c r="N29" s="83"/>
      <c r="O29" s="83"/>
      <c r="P29" s="83"/>
      <c r="Q29" s="83"/>
      <c r="R29" s="1"/>
      <c r="S29" s="84"/>
      <c r="T29" s="84"/>
      <c r="V29" s="84"/>
      <c r="W29" s="83"/>
      <c r="X29" s="83"/>
      <c r="Y29" s="83"/>
      <c r="Z29" s="1"/>
      <c r="AA29" s="1"/>
      <c r="AB29" s="3"/>
      <c r="AC29" s="84"/>
      <c r="AD29" s="84"/>
      <c r="AE29" s="84"/>
      <c r="AF29" s="85"/>
      <c r="AG29" s="86"/>
      <c r="AH29" s="86"/>
      <c r="AI29" s="86"/>
      <c r="AJ29" s="86"/>
      <c r="AK29" s="87"/>
      <c r="AL29" s="87"/>
      <c r="AM29" s="87"/>
      <c r="AN29" s="87"/>
      <c r="AO29" s="88"/>
      <c r="AP29" s="89"/>
      <c r="AQ29" s="90" t="str">
        <f t="shared" si="7"/>
        <v/>
      </c>
      <c r="AR29" s="91">
        <f t="shared" si="8"/>
        <v>2</v>
      </c>
      <c r="AS29" s="92" t="str">
        <f t="shared" si="19"/>
        <v/>
      </c>
      <c r="AT29" s="93">
        <f t="shared" si="20"/>
        <v>0</v>
      </c>
      <c r="AU29" s="93">
        <f t="shared" si="21"/>
        <v>0</v>
      </c>
      <c r="AV29" s="93" t="str">
        <f t="shared" si="22"/>
        <v>01N</v>
      </c>
      <c r="AW29" s="94" t="str">
        <f t="shared" si="23"/>
        <v/>
      </c>
      <c r="AX29" s="95">
        <f>SUMIF(Calculs!$B$2:$B$34,AW29,Calculs!$C$2:$C$34)</f>
        <v>0</v>
      </c>
      <c r="AY29" s="95">
        <f>IF(K29&lt;&gt;"",IF(LEFT(K29,1)="S", Calculs!$C$55,0),0)</f>
        <v>0</v>
      </c>
      <c r="AZ29" s="95">
        <f>IF(L29&lt;&gt;"",IF(LEFT(L29,1)="S", Calculs!$C$51,0),0)</f>
        <v>0</v>
      </c>
      <c r="BA29" s="95">
        <f>IF(M29&lt;&gt;"",IF(LEFT(M29,1)="S", Calculs!$C$52,0),0)</f>
        <v>0</v>
      </c>
      <c r="BB29" s="96" t="str">
        <f t="shared" si="24"/>
        <v/>
      </c>
      <c r="BC29" s="207" t="str">
        <f t="shared" si="25"/>
        <v/>
      </c>
      <c r="BD29" s="96">
        <f>SUMIF(Calculs!$B$2:$B$34,BB29,Calculs!$C$2:$C$34)</f>
        <v>0</v>
      </c>
      <c r="BE29" s="95">
        <f>IF(Q29&lt;&gt;"",IF(LEFT(Q29,1)="S", Calculs!$C$52,0),0)</f>
        <v>0</v>
      </c>
      <c r="BF29" s="95">
        <f>IF(R29&lt;&gt;"",IF(LEFT(R29,1)="S", Calculs!$C$51,0),0)</f>
        <v>0</v>
      </c>
      <c r="BG29" s="95">
        <f>SUMIF(Calculs!$B$41:$B$46,LEFT(S29,2),Calculs!$C$41:$C$46)</f>
        <v>0</v>
      </c>
      <c r="BH29" s="95">
        <f>IF(T29&lt;&gt;"",IF(LEFT(T29,1)="S", Calculs!$C$48,0),0)</f>
        <v>0</v>
      </c>
      <c r="BI29" s="95">
        <f>IF(W29&lt;&gt;"",IF(LEFT(W29,3)="ETT", Calculs!$C$37,0),0)</f>
        <v>0</v>
      </c>
      <c r="BJ29" s="95">
        <f>IF(X29&lt;&gt;"",IF(LEFT(X29,1)="S", Calculs!$C$51,0),0)</f>
        <v>0</v>
      </c>
      <c r="BK29" s="95">
        <f>IF(Y29&lt;&gt;"",IF(LEFT(Y29,1)="S", Calculs!$C$52,0),0)</f>
        <v>0</v>
      </c>
      <c r="BL29" s="96" t="str">
        <f t="shared" si="26"/>
        <v/>
      </c>
      <c r="BM29" s="95">
        <f>SUMIF(Calculs!$B$32:$B$36,TRIM(BL29),Calculs!$C$32:$C$36)</f>
        <v>0</v>
      </c>
      <c r="BN29" s="95">
        <f>IF(V29&lt;&gt;"",IF(LEFT(V29,1)="S", SUMIF(Calculs!$B$57:$B$61, TRIM(BL29), Calculs!$C$57:$C$61),0),0)</f>
        <v>0</v>
      </c>
      <c r="BO29" s="93" t="str">
        <f t="shared" si="27"/>
        <v>N</v>
      </c>
      <c r="BP29" s="95">
        <f t="shared" si="28"/>
        <v>0</v>
      </c>
      <c r="BQ29" s="95" t="e">
        <f t="shared" si="29"/>
        <v>#VALUE!</v>
      </c>
      <c r="BR29" s="95" t="e">
        <f t="shared" si="30"/>
        <v>#VALUE!</v>
      </c>
    </row>
    <row r="30" spans="1:70" ht="12.75" customHeight="1">
      <c r="A30" s="81"/>
      <c r="B30" s="107"/>
      <c r="C30" s="1"/>
      <c r="D30" s="1"/>
      <c r="E30" s="1"/>
      <c r="F30" s="1"/>
      <c r="G30" s="1"/>
      <c r="H30" s="34"/>
      <c r="I30" s="83"/>
      <c r="J30" s="83"/>
      <c r="K30" s="83"/>
      <c r="L30" s="83"/>
      <c r="M30" s="83"/>
      <c r="N30" s="83"/>
      <c r="O30" s="83"/>
      <c r="P30" s="83"/>
      <c r="Q30" s="83"/>
      <c r="R30" s="1"/>
      <c r="S30" s="84"/>
      <c r="T30" s="84"/>
      <c r="V30" s="84"/>
      <c r="W30" s="83"/>
      <c r="X30" s="83"/>
      <c r="Y30" s="83"/>
      <c r="Z30" s="1"/>
      <c r="AA30" s="1"/>
      <c r="AB30" s="3"/>
      <c r="AC30" s="84"/>
      <c r="AD30" s="84"/>
      <c r="AE30" s="84"/>
      <c r="AF30" s="85"/>
      <c r="AG30" s="86"/>
      <c r="AH30" s="86"/>
      <c r="AI30" s="86"/>
      <c r="AJ30" s="86"/>
      <c r="AK30" s="87"/>
      <c r="AL30" s="87"/>
      <c r="AM30" s="87"/>
      <c r="AN30" s="87"/>
      <c r="AO30" s="88"/>
      <c r="AP30" s="89"/>
      <c r="AQ30" s="90" t="str">
        <f t="shared" si="7"/>
        <v/>
      </c>
      <c r="AR30" s="91">
        <f t="shared" si="8"/>
        <v>2</v>
      </c>
      <c r="AS30" s="92" t="str">
        <f t="shared" si="19"/>
        <v/>
      </c>
      <c r="AT30" s="93">
        <f t="shared" si="20"/>
        <v>0</v>
      </c>
      <c r="AU30" s="93">
        <f t="shared" si="21"/>
        <v>0</v>
      </c>
      <c r="AV30" s="93" t="str">
        <f t="shared" si="22"/>
        <v>01N</v>
      </c>
      <c r="AW30" s="94" t="str">
        <f t="shared" si="23"/>
        <v/>
      </c>
      <c r="AX30" s="95">
        <f>SUMIF(Calculs!$B$2:$B$34,AW30,Calculs!$C$2:$C$34)</f>
        <v>0</v>
      </c>
      <c r="AY30" s="95">
        <f>IF(K30&lt;&gt;"",IF(LEFT(K30,1)="S", Calculs!$C$55,0),0)</f>
        <v>0</v>
      </c>
      <c r="AZ30" s="95">
        <f>IF(L30&lt;&gt;"",IF(LEFT(L30,1)="S", Calculs!$C$51,0),0)</f>
        <v>0</v>
      </c>
      <c r="BA30" s="95">
        <f>IF(M30&lt;&gt;"",IF(LEFT(M30,1)="S", Calculs!$C$52,0),0)</f>
        <v>0</v>
      </c>
      <c r="BB30" s="96" t="str">
        <f t="shared" si="24"/>
        <v/>
      </c>
      <c r="BC30" s="207" t="str">
        <f t="shared" si="25"/>
        <v/>
      </c>
      <c r="BD30" s="96">
        <f>SUMIF(Calculs!$B$2:$B$34,BB30,Calculs!$C$2:$C$34)</f>
        <v>0</v>
      </c>
      <c r="BE30" s="95">
        <f>IF(Q30&lt;&gt;"",IF(LEFT(Q30,1)="S", Calculs!$C$52,0),0)</f>
        <v>0</v>
      </c>
      <c r="BF30" s="95">
        <f>IF(R30&lt;&gt;"",IF(LEFT(R30,1)="S", Calculs!$C$51,0),0)</f>
        <v>0</v>
      </c>
      <c r="BG30" s="95">
        <f>SUMIF(Calculs!$B$41:$B$46,LEFT(S30,2),Calculs!$C$41:$C$46)</f>
        <v>0</v>
      </c>
      <c r="BH30" s="95">
        <f>IF(T30&lt;&gt;"",IF(LEFT(T30,1)="S", Calculs!$C$48,0),0)</f>
        <v>0</v>
      </c>
      <c r="BI30" s="95">
        <f>IF(W30&lt;&gt;"",IF(LEFT(W30,3)="ETT", Calculs!$C$37,0),0)</f>
        <v>0</v>
      </c>
      <c r="BJ30" s="95">
        <f>IF(X30&lt;&gt;"",IF(LEFT(X30,1)="S", Calculs!$C$51,0),0)</f>
        <v>0</v>
      </c>
      <c r="BK30" s="95">
        <f>IF(Y30&lt;&gt;"",IF(LEFT(Y30,1)="S", Calculs!$C$52,0),0)</f>
        <v>0</v>
      </c>
      <c r="BL30" s="96" t="str">
        <f t="shared" si="26"/>
        <v/>
      </c>
      <c r="BM30" s="95">
        <f>SUMIF(Calculs!$B$32:$B$36,TRIM(BL30),Calculs!$C$32:$C$36)</f>
        <v>0</v>
      </c>
      <c r="BN30" s="95">
        <f>IF(V30&lt;&gt;"",IF(LEFT(V30,1)="S", SUMIF(Calculs!$B$57:$B$61, TRIM(BL30), Calculs!$C$57:$C$61),0),0)</f>
        <v>0</v>
      </c>
      <c r="BO30" s="93" t="str">
        <f t="shared" si="27"/>
        <v>N</v>
      </c>
      <c r="BP30" s="95">
        <f t="shared" si="28"/>
        <v>0</v>
      </c>
      <c r="BQ30" s="95" t="e">
        <f t="shared" si="29"/>
        <v>#VALUE!</v>
      </c>
      <c r="BR30" s="95" t="e">
        <f t="shared" si="30"/>
        <v>#VALUE!</v>
      </c>
    </row>
    <row r="31" spans="1:70" ht="12.75" customHeight="1">
      <c r="A31" s="81"/>
      <c r="B31" s="107"/>
      <c r="C31" s="1"/>
      <c r="D31" s="1"/>
      <c r="E31" s="1"/>
      <c r="F31" s="1"/>
      <c r="G31" s="1"/>
      <c r="H31" s="34"/>
      <c r="I31" s="83"/>
      <c r="J31" s="83"/>
      <c r="K31" s="83"/>
      <c r="L31" s="83"/>
      <c r="M31" s="83"/>
      <c r="N31" s="83"/>
      <c r="O31" s="83"/>
      <c r="P31" s="83"/>
      <c r="Q31" s="83"/>
      <c r="R31" s="1"/>
      <c r="S31" s="84"/>
      <c r="T31" s="84"/>
      <c r="V31" s="84"/>
      <c r="W31" s="83"/>
      <c r="X31" s="83"/>
      <c r="Y31" s="83"/>
      <c r="Z31" s="1"/>
      <c r="AA31" s="1"/>
      <c r="AB31" s="3"/>
      <c r="AC31" s="84"/>
      <c r="AD31" s="84"/>
      <c r="AE31" s="84"/>
      <c r="AF31" s="85"/>
      <c r="AG31" s="86"/>
      <c r="AH31" s="86"/>
      <c r="AI31" s="86"/>
      <c r="AJ31" s="86"/>
      <c r="AK31" s="87"/>
      <c r="AL31" s="87"/>
      <c r="AM31" s="87"/>
      <c r="AN31" s="87"/>
      <c r="AO31" s="88"/>
      <c r="AP31" s="89"/>
      <c r="AQ31" s="90" t="str">
        <f t="shared" si="7"/>
        <v/>
      </c>
      <c r="AR31" s="91">
        <f t="shared" si="8"/>
        <v>2</v>
      </c>
      <c r="AS31" s="92" t="str">
        <f t="shared" si="19"/>
        <v/>
      </c>
      <c r="AT31" s="93">
        <f t="shared" si="20"/>
        <v>0</v>
      </c>
      <c r="AU31" s="93">
        <f t="shared" si="21"/>
        <v>0</v>
      </c>
      <c r="AV31" s="93" t="str">
        <f t="shared" si="22"/>
        <v>01N</v>
      </c>
      <c r="AW31" s="94" t="str">
        <f t="shared" si="23"/>
        <v/>
      </c>
      <c r="AX31" s="95">
        <f>SUMIF(Calculs!$B$2:$B$34,AW31,Calculs!$C$2:$C$34)</f>
        <v>0</v>
      </c>
      <c r="AY31" s="95">
        <f>IF(K31&lt;&gt;"",IF(LEFT(K31,1)="S", Calculs!$C$55,0),0)</f>
        <v>0</v>
      </c>
      <c r="AZ31" s="95">
        <f>IF(L31&lt;&gt;"",IF(LEFT(L31,1)="S", Calculs!$C$51,0),0)</f>
        <v>0</v>
      </c>
      <c r="BA31" s="95">
        <f>IF(M31&lt;&gt;"",IF(LEFT(M31,1)="S", Calculs!$C$52,0),0)</f>
        <v>0</v>
      </c>
      <c r="BB31" s="96" t="str">
        <f t="shared" si="24"/>
        <v/>
      </c>
      <c r="BC31" s="207" t="str">
        <f t="shared" si="25"/>
        <v/>
      </c>
      <c r="BD31" s="96">
        <f>SUMIF(Calculs!$B$2:$B$34,BB31,Calculs!$C$2:$C$34)</f>
        <v>0</v>
      </c>
      <c r="BE31" s="95">
        <f>IF(Q31&lt;&gt;"",IF(LEFT(Q31,1)="S", Calculs!$C$52,0),0)</f>
        <v>0</v>
      </c>
      <c r="BF31" s="95">
        <f>IF(R31&lt;&gt;"",IF(LEFT(R31,1)="S", Calculs!$C$51,0),0)</f>
        <v>0</v>
      </c>
      <c r="BG31" s="95">
        <f>SUMIF(Calculs!$B$41:$B$46,LEFT(S31,2),Calculs!$C$41:$C$46)</f>
        <v>0</v>
      </c>
      <c r="BH31" s="95">
        <f>IF(T31&lt;&gt;"",IF(LEFT(T31,1)="S", Calculs!$C$48,0),0)</f>
        <v>0</v>
      </c>
      <c r="BI31" s="95">
        <f>IF(W31&lt;&gt;"",IF(LEFT(W31,3)="ETT", Calculs!$C$37,0),0)</f>
        <v>0</v>
      </c>
      <c r="BJ31" s="95">
        <f>IF(X31&lt;&gt;"",IF(LEFT(X31,1)="S", Calculs!$C$51,0),0)</f>
        <v>0</v>
      </c>
      <c r="BK31" s="95">
        <f>IF(Y31&lt;&gt;"",IF(LEFT(Y31,1)="S", Calculs!$C$52,0),0)</f>
        <v>0</v>
      </c>
      <c r="BL31" s="96" t="str">
        <f t="shared" si="26"/>
        <v/>
      </c>
      <c r="BM31" s="95">
        <f>SUMIF(Calculs!$B$32:$B$36,TRIM(BL31),Calculs!$C$32:$C$36)</f>
        <v>0</v>
      </c>
      <c r="BN31" s="95">
        <f>IF(V31&lt;&gt;"",IF(LEFT(V31,1)="S", SUMIF(Calculs!$B$57:$B$61, TRIM(BL31), Calculs!$C$57:$C$61),0),0)</f>
        <v>0</v>
      </c>
      <c r="BO31" s="93" t="str">
        <f t="shared" si="27"/>
        <v>N</v>
      </c>
      <c r="BP31" s="95">
        <f t="shared" si="28"/>
        <v>0</v>
      </c>
      <c r="BQ31" s="95" t="e">
        <f t="shared" si="29"/>
        <v>#VALUE!</v>
      </c>
      <c r="BR31" s="95" t="e">
        <f t="shared" si="30"/>
        <v>#VALUE!</v>
      </c>
    </row>
    <row r="32" spans="1:70" ht="12.75" customHeight="1">
      <c r="A32" s="81"/>
      <c r="B32" s="107"/>
      <c r="C32" s="1"/>
      <c r="D32" s="1"/>
      <c r="E32" s="1"/>
      <c r="F32" s="1"/>
      <c r="G32" s="1"/>
      <c r="H32" s="34"/>
      <c r="I32" s="83"/>
      <c r="J32" s="83"/>
      <c r="K32" s="83"/>
      <c r="L32" s="83"/>
      <c r="M32" s="83"/>
      <c r="N32" s="83"/>
      <c r="O32" s="83"/>
      <c r="P32" s="83"/>
      <c r="Q32" s="83"/>
      <c r="R32" s="1"/>
      <c r="S32" s="84"/>
      <c r="T32" s="84"/>
      <c r="V32" s="84"/>
      <c r="W32" s="83"/>
      <c r="X32" s="83"/>
      <c r="Y32" s="83"/>
      <c r="Z32" s="1"/>
      <c r="AA32" s="1"/>
      <c r="AB32" s="3"/>
      <c r="AC32" s="84"/>
      <c r="AD32" s="84"/>
      <c r="AE32" s="84"/>
      <c r="AF32" s="85"/>
      <c r="AG32" s="86"/>
      <c r="AH32" s="86"/>
      <c r="AI32" s="86"/>
      <c r="AJ32" s="86"/>
      <c r="AK32" s="87"/>
      <c r="AL32" s="87"/>
      <c r="AM32" s="87"/>
      <c r="AN32" s="87"/>
      <c r="AO32" s="88"/>
      <c r="AP32" s="89"/>
      <c r="AQ32" s="90" t="str">
        <f t="shared" si="7"/>
        <v/>
      </c>
      <c r="AR32" s="91">
        <f t="shared" si="8"/>
        <v>2</v>
      </c>
      <c r="AS32" s="92" t="str">
        <f t="shared" si="19"/>
        <v/>
      </c>
      <c r="AT32" s="93">
        <f t="shared" si="20"/>
        <v>0</v>
      </c>
      <c r="AU32" s="93">
        <f t="shared" si="21"/>
        <v>0</v>
      </c>
      <c r="AV32" s="93" t="str">
        <f t="shared" si="22"/>
        <v>01N</v>
      </c>
      <c r="AW32" s="94" t="str">
        <f t="shared" si="23"/>
        <v/>
      </c>
      <c r="AX32" s="95">
        <f>SUMIF(Calculs!$B$2:$B$34,AW32,Calculs!$C$2:$C$34)</f>
        <v>0</v>
      </c>
      <c r="AY32" s="95">
        <f>IF(K32&lt;&gt;"",IF(LEFT(K32,1)="S", Calculs!$C$55,0),0)</f>
        <v>0</v>
      </c>
      <c r="AZ32" s="95">
        <f>IF(L32&lt;&gt;"",IF(LEFT(L32,1)="S", Calculs!$C$51,0),0)</f>
        <v>0</v>
      </c>
      <c r="BA32" s="95">
        <f>IF(M32&lt;&gt;"",IF(LEFT(M32,1)="S", Calculs!$C$52,0),0)</f>
        <v>0</v>
      </c>
      <c r="BB32" s="96" t="str">
        <f t="shared" si="24"/>
        <v/>
      </c>
      <c r="BC32" s="207" t="str">
        <f t="shared" si="25"/>
        <v/>
      </c>
      <c r="BD32" s="96">
        <f>SUMIF(Calculs!$B$2:$B$34,BB32,Calculs!$C$2:$C$34)</f>
        <v>0</v>
      </c>
      <c r="BE32" s="95">
        <f>IF(Q32&lt;&gt;"",IF(LEFT(Q32,1)="S", Calculs!$C$52,0),0)</f>
        <v>0</v>
      </c>
      <c r="BF32" s="95">
        <f>IF(R32&lt;&gt;"",IF(LEFT(R32,1)="S", Calculs!$C$51,0),0)</f>
        <v>0</v>
      </c>
      <c r="BG32" s="95">
        <f>SUMIF(Calculs!$B$41:$B$46,LEFT(S32,2),Calculs!$C$41:$C$46)</f>
        <v>0</v>
      </c>
      <c r="BH32" s="95">
        <f>IF(T32&lt;&gt;"",IF(LEFT(T32,1)="S", Calculs!$C$48,0),0)</f>
        <v>0</v>
      </c>
      <c r="BI32" s="95">
        <f>IF(W32&lt;&gt;"",IF(LEFT(W32,3)="ETT", Calculs!$C$37,0),0)</f>
        <v>0</v>
      </c>
      <c r="BJ32" s="95">
        <f>IF(X32&lt;&gt;"",IF(LEFT(X32,1)="S", Calculs!$C$51,0),0)</f>
        <v>0</v>
      </c>
      <c r="BK32" s="95">
        <f>IF(Y32&lt;&gt;"",IF(LEFT(Y32,1)="S", Calculs!$C$52,0),0)</f>
        <v>0</v>
      </c>
      <c r="BL32" s="96" t="str">
        <f t="shared" si="26"/>
        <v/>
      </c>
      <c r="BM32" s="95">
        <f>SUMIF(Calculs!$B$32:$B$36,TRIM(BL32),Calculs!$C$32:$C$36)</f>
        <v>0</v>
      </c>
      <c r="BN32" s="95">
        <f>IF(V32&lt;&gt;"",IF(LEFT(V32,1)="S", SUMIF(Calculs!$B$57:$B$61, TRIM(BL32), Calculs!$C$57:$C$61),0),0)</f>
        <v>0</v>
      </c>
      <c r="BO32" s="93" t="str">
        <f t="shared" si="27"/>
        <v>N</v>
      </c>
      <c r="BP32" s="95">
        <f t="shared" si="28"/>
        <v>0</v>
      </c>
      <c r="BQ32" s="95" t="e">
        <f t="shared" si="29"/>
        <v>#VALUE!</v>
      </c>
      <c r="BR32" s="95" t="e">
        <f t="shared" si="30"/>
        <v>#VALUE!</v>
      </c>
    </row>
    <row r="33" spans="1:70" ht="12.75" customHeight="1">
      <c r="A33" s="81"/>
      <c r="B33" s="107"/>
      <c r="C33" s="1"/>
      <c r="D33" s="1"/>
      <c r="E33" s="1"/>
      <c r="F33" s="1"/>
      <c r="G33" s="1"/>
      <c r="H33" s="34"/>
      <c r="I33" s="83"/>
      <c r="J33" s="83"/>
      <c r="K33" s="83"/>
      <c r="L33" s="83"/>
      <c r="M33" s="83"/>
      <c r="N33" s="83"/>
      <c r="O33" s="83"/>
      <c r="P33" s="83"/>
      <c r="Q33" s="83"/>
      <c r="R33" s="1"/>
      <c r="S33" s="84"/>
      <c r="T33" s="84"/>
      <c r="V33" s="84"/>
      <c r="W33" s="83"/>
      <c r="X33" s="83"/>
      <c r="Y33" s="83"/>
      <c r="Z33" s="1"/>
      <c r="AA33" s="1"/>
      <c r="AB33" s="3"/>
      <c r="AC33" s="84"/>
      <c r="AD33" s="84"/>
      <c r="AE33" s="84"/>
      <c r="AF33" s="85"/>
      <c r="AG33" s="86"/>
      <c r="AH33" s="86"/>
      <c r="AI33" s="86"/>
      <c r="AJ33" s="86"/>
      <c r="AK33" s="87"/>
      <c r="AL33" s="87"/>
      <c r="AM33" s="87"/>
      <c r="AN33" s="87"/>
      <c r="AO33" s="88"/>
      <c r="AP33" s="89"/>
      <c r="AQ33" s="90" t="str">
        <f t="shared" si="7"/>
        <v/>
      </c>
      <c r="AR33" s="91">
        <f t="shared" si="8"/>
        <v>2</v>
      </c>
      <c r="AS33" s="92" t="str">
        <f t="shared" si="19"/>
        <v/>
      </c>
      <c r="AT33" s="93">
        <f t="shared" si="20"/>
        <v>0</v>
      </c>
      <c r="AU33" s="93">
        <f t="shared" si="21"/>
        <v>0</v>
      </c>
      <c r="AV33" s="93" t="str">
        <f t="shared" si="22"/>
        <v>01N</v>
      </c>
      <c r="AW33" s="94" t="str">
        <f t="shared" si="23"/>
        <v/>
      </c>
      <c r="AX33" s="95">
        <f>SUMIF(Calculs!$B$2:$B$34,AW33,Calculs!$C$2:$C$34)</f>
        <v>0</v>
      </c>
      <c r="AY33" s="95">
        <f>IF(K33&lt;&gt;"",IF(LEFT(K33,1)="S", Calculs!$C$55,0),0)</f>
        <v>0</v>
      </c>
      <c r="AZ33" s="95">
        <f>IF(L33&lt;&gt;"",IF(LEFT(L33,1)="S", Calculs!$C$51,0),0)</f>
        <v>0</v>
      </c>
      <c r="BA33" s="95">
        <f>IF(M33&lt;&gt;"",IF(LEFT(M33,1)="S", Calculs!$C$52,0),0)</f>
        <v>0</v>
      </c>
      <c r="BB33" s="96" t="str">
        <f t="shared" si="24"/>
        <v/>
      </c>
      <c r="BC33" s="207" t="str">
        <f t="shared" si="25"/>
        <v/>
      </c>
      <c r="BD33" s="96">
        <f>SUMIF(Calculs!$B$2:$B$34,BB33,Calculs!$C$2:$C$34)</f>
        <v>0</v>
      </c>
      <c r="BE33" s="95">
        <f>IF(Q33&lt;&gt;"",IF(LEFT(Q33,1)="S", Calculs!$C$52,0),0)</f>
        <v>0</v>
      </c>
      <c r="BF33" s="95">
        <f>IF(R33&lt;&gt;"",IF(LEFT(R33,1)="S", Calculs!$C$51,0),0)</f>
        <v>0</v>
      </c>
      <c r="BG33" s="95">
        <f>SUMIF(Calculs!$B$41:$B$46,LEFT(S33,2),Calculs!$C$41:$C$46)</f>
        <v>0</v>
      </c>
      <c r="BH33" s="95">
        <f>IF(T33&lt;&gt;"",IF(LEFT(T33,1)="S", Calculs!$C$48,0),0)</f>
        <v>0</v>
      </c>
      <c r="BI33" s="95">
        <f>IF(W33&lt;&gt;"",IF(LEFT(W33,3)="ETT", Calculs!$C$37,0),0)</f>
        <v>0</v>
      </c>
      <c r="BJ33" s="95">
        <f>IF(X33&lt;&gt;"",IF(LEFT(X33,1)="S", Calculs!$C$51,0),0)</f>
        <v>0</v>
      </c>
      <c r="BK33" s="95">
        <f>IF(Y33&lt;&gt;"",IF(LEFT(Y33,1)="S", Calculs!$C$52,0),0)</f>
        <v>0</v>
      </c>
      <c r="BL33" s="96" t="str">
        <f t="shared" si="26"/>
        <v/>
      </c>
      <c r="BM33" s="95">
        <f>SUMIF(Calculs!$B$32:$B$36,TRIM(BL33),Calculs!$C$32:$C$36)</f>
        <v>0</v>
      </c>
      <c r="BN33" s="95">
        <f>IF(V33&lt;&gt;"",IF(LEFT(V33,1)="S", SUMIF(Calculs!$B$57:$B$61, TRIM(BL33), Calculs!$C$57:$C$61),0),0)</f>
        <v>0</v>
      </c>
      <c r="BO33" s="93" t="str">
        <f t="shared" si="27"/>
        <v>N</v>
      </c>
      <c r="BP33" s="95">
        <f t="shared" si="28"/>
        <v>0</v>
      </c>
      <c r="BQ33" s="95" t="e">
        <f t="shared" si="29"/>
        <v>#VALUE!</v>
      </c>
      <c r="BR33" s="95" t="e">
        <f t="shared" si="30"/>
        <v>#VALUE!</v>
      </c>
    </row>
    <row r="34" spans="1:70" ht="12.75" customHeight="1">
      <c r="A34" s="81"/>
      <c r="B34" s="107"/>
      <c r="C34" s="1"/>
      <c r="D34" s="1"/>
      <c r="E34" s="1"/>
      <c r="F34" s="1"/>
      <c r="G34" s="1"/>
      <c r="H34" s="34"/>
      <c r="I34" s="83"/>
      <c r="J34" s="83"/>
      <c r="K34" s="83"/>
      <c r="L34" s="83"/>
      <c r="M34" s="83"/>
      <c r="N34" s="83"/>
      <c r="O34" s="83"/>
      <c r="P34" s="83"/>
      <c r="Q34" s="83"/>
      <c r="R34" s="1"/>
      <c r="S34" s="84"/>
      <c r="T34" s="84"/>
      <c r="V34" s="84"/>
      <c r="W34" s="83"/>
      <c r="X34" s="83"/>
      <c r="Y34" s="83"/>
      <c r="Z34" s="1"/>
      <c r="AA34" s="1"/>
      <c r="AB34" s="3"/>
      <c r="AC34" s="84"/>
      <c r="AD34" s="84"/>
      <c r="AE34" s="84"/>
      <c r="AF34" s="85"/>
      <c r="AG34" s="86"/>
      <c r="AH34" s="86"/>
      <c r="AI34" s="86"/>
      <c r="AJ34" s="86"/>
      <c r="AK34" s="87"/>
      <c r="AL34" s="87"/>
      <c r="AM34" s="87"/>
      <c r="AN34" s="87"/>
      <c r="AO34" s="88"/>
      <c r="AP34" s="89"/>
      <c r="AQ34" s="90" t="str">
        <f t="shared" si="7"/>
        <v/>
      </c>
      <c r="AR34" s="91">
        <f t="shared" si="8"/>
        <v>2</v>
      </c>
      <c r="AS34" s="92" t="str">
        <f t="shared" si="19"/>
        <v/>
      </c>
      <c r="AT34" s="93">
        <f t="shared" si="20"/>
        <v>0</v>
      </c>
      <c r="AU34" s="93">
        <f t="shared" si="21"/>
        <v>0</v>
      </c>
      <c r="AV34" s="93" t="str">
        <f t="shared" si="22"/>
        <v>01N</v>
      </c>
      <c r="AW34" s="94" t="str">
        <f t="shared" si="23"/>
        <v/>
      </c>
      <c r="AX34" s="95">
        <f>SUMIF(Calculs!$B$2:$B$34,AW34,Calculs!$C$2:$C$34)</f>
        <v>0</v>
      </c>
      <c r="AY34" s="95">
        <f>IF(K34&lt;&gt;"",IF(LEFT(K34,1)="S", Calculs!$C$55,0),0)</f>
        <v>0</v>
      </c>
      <c r="AZ34" s="95">
        <f>IF(L34&lt;&gt;"",IF(LEFT(L34,1)="S", Calculs!$C$51,0),0)</f>
        <v>0</v>
      </c>
      <c r="BA34" s="95">
        <f>IF(M34&lt;&gt;"",IF(LEFT(M34,1)="S", Calculs!$C$52,0),0)</f>
        <v>0</v>
      </c>
      <c r="BB34" s="96" t="str">
        <f t="shared" si="24"/>
        <v/>
      </c>
      <c r="BC34" s="207" t="str">
        <f t="shared" si="25"/>
        <v/>
      </c>
      <c r="BD34" s="96">
        <f>SUMIF(Calculs!$B$2:$B$34,BB34,Calculs!$C$2:$C$34)</f>
        <v>0</v>
      </c>
      <c r="BE34" s="95">
        <f>IF(Q34&lt;&gt;"",IF(LEFT(Q34,1)="S", Calculs!$C$52,0),0)</f>
        <v>0</v>
      </c>
      <c r="BF34" s="95">
        <f>IF(R34&lt;&gt;"",IF(LEFT(R34,1)="S", Calculs!$C$51,0),0)</f>
        <v>0</v>
      </c>
      <c r="BG34" s="95">
        <f>SUMIF(Calculs!$B$41:$B$46,LEFT(S34,2),Calculs!$C$41:$C$46)</f>
        <v>0</v>
      </c>
      <c r="BH34" s="95">
        <f>IF(T34&lt;&gt;"",IF(LEFT(T34,1)="S", Calculs!$C$48,0),0)</f>
        <v>0</v>
      </c>
      <c r="BI34" s="95">
        <f>IF(W34&lt;&gt;"",IF(LEFT(W34,3)="ETT", Calculs!$C$37,0),0)</f>
        <v>0</v>
      </c>
      <c r="BJ34" s="95">
        <f>IF(X34&lt;&gt;"",IF(LEFT(X34,1)="S", Calculs!$C$51,0),0)</f>
        <v>0</v>
      </c>
      <c r="BK34" s="95">
        <f>IF(Y34&lt;&gt;"",IF(LEFT(Y34,1)="S", Calculs!$C$52,0),0)</f>
        <v>0</v>
      </c>
      <c r="BL34" s="96" t="str">
        <f t="shared" si="26"/>
        <v/>
      </c>
      <c r="BM34" s="95">
        <f>SUMIF(Calculs!$B$32:$B$36,TRIM(BL34),Calculs!$C$32:$C$36)</f>
        <v>0</v>
      </c>
      <c r="BN34" s="95">
        <f>IF(V34&lt;&gt;"",IF(LEFT(V34,1)="S", SUMIF(Calculs!$B$57:$B$61, TRIM(BL34), Calculs!$C$57:$C$61),0),0)</f>
        <v>0</v>
      </c>
      <c r="BO34" s="93" t="str">
        <f t="shared" si="27"/>
        <v>N</v>
      </c>
      <c r="BP34" s="95">
        <f t="shared" si="28"/>
        <v>0</v>
      </c>
      <c r="BQ34" s="95" t="e">
        <f t="shared" si="29"/>
        <v>#VALUE!</v>
      </c>
      <c r="BR34" s="95" t="e">
        <f t="shared" si="30"/>
        <v>#VALUE!</v>
      </c>
    </row>
    <row r="35" spans="1:70" ht="12.75" customHeight="1">
      <c r="A35" s="81"/>
      <c r="B35" s="107"/>
      <c r="C35" s="1"/>
      <c r="D35" s="1"/>
      <c r="E35" s="1"/>
      <c r="F35" s="1"/>
      <c r="G35" s="1"/>
      <c r="H35" s="34"/>
      <c r="I35" s="83"/>
      <c r="J35" s="83"/>
      <c r="K35" s="83"/>
      <c r="L35" s="83"/>
      <c r="M35" s="83"/>
      <c r="N35" s="83"/>
      <c r="O35" s="83"/>
      <c r="P35" s="83"/>
      <c r="Q35" s="83"/>
      <c r="R35" s="1"/>
      <c r="S35" s="84"/>
      <c r="T35" s="84"/>
      <c r="V35" s="84"/>
      <c r="W35" s="83"/>
      <c r="X35" s="83"/>
      <c r="Y35" s="83"/>
      <c r="Z35" s="1"/>
      <c r="AA35" s="1"/>
      <c r="AB35" s="3"/>
      <c r="AC35" s="84"/>
      <c r="AD35" s="84"/>
      <c r="AE35" s="84"/>
      <c r="AF35" s="85"/>
      <c r="AG35" s="86"/>
      <c r="AH35" s="86"/>
      <c r="AI35" s="86"/>
      <c r="AJ35" s="86"/>
      <c r="AK35" s="87"/>
      <c r="AL35" s="87"/>
      <c r="AM35" s="87"/>
      <c r="AN35" s="87"/>
      <c r="AO35" s="88"/>
      <c r="AP35" s="89"/>
      <c r="AQ35" s="90" t="str">
        <f t="shared" si="7"/>
        <v/>
      </c>
      <c r="AR35" s="91">
        <f t="shared" si="8"/>
        <v>2</v>
      </c>
      <c r="AS35" s="92" t="str">
        <f t="shared" si="19"/>
        <v/>
      </c>
      <c r="AT35" s="93">
        <f t="shared" si="20"/>
        <v>0</v>
      </c>
      <c r="AU35" s="93">
        <f t="shared" si="21"/>
        <v>0</v>
      </c>
      <c r="AV35" s="93" t="str">
        <f t="shared" si="22"/>
        <v>01N</v>
      </c>
      <c r="AW35" s="94" t="str">
        <f t="shared" si="23"/>
        <v/>
      </c>
      <c r="AX35" s="95">
        <f>SUMIF(Calculs!$B$2:$B$34,AW35,Calculs!$C$2:$C$34)</f>
        <v>0</v>
      </c>
      <c r="AY35" s="95">
        <f>IF(K35&lt;&gt;"",IF(LEFT(K35,1)="S", Calculs!$C$55,0),0)</f>
        <v>0</v>
      </c>
      <c r="AZ35" s="95">
        <f>IF(L35&lt;&gt;"",IF(LEFT(L35,1)="S", Calculs!$C$51,0),0)</f>
        <v>0</v>
      </c>
      <c r="BA35" s="95">
        <f>IF(M35&lt;&gt;"",IF(LEFT(M35,1)="S", Calculs!$C$52,0),0)</f>
        <v>0</v>
      </c>
      <c r="BB35" s="96" t="str">
        <f t="shared" si="24"/>
        <v/>
      </c>
      <c r="BC35" s="207" t="str">
        <f t="shared" si="25"/>
        <v/>
      </c>
      <c r="BD35" s="96">
        <f>SUMIF(Calculs!$B$2:$B$34,BB35,Calculs!$C$2:$C$34)</f>
        <v>0</v>
      </c>
      <c r="BE35" s="95">
        <f>IF(Q35&lt;&gt;"",IF(LEFT(Q35,1)="S", Calculs!$C$52,0),0)</f>
        <v>0</v>
      </c>
      <c r="BF35" s="95">
        <f>IF(R35&lt;&gt;"",IF(LEFT(R35,1)="S", Calculs!$C$51,0),0)</f>
        <v>0</v>
      </c>
      <c r="BG35" s="95">
        <f>SUMIF(Calculs!$B$41:$B$46,LEFT(S35,2),Calculs!$C$41:$C$46)</f>
        <v>0</v>
      </c>
      <c r="BH35" s="95">
        <f>IF(T35&lt;&gt;"",IF(LEFT(T35,1)="S", Calculs!$C$48,0),0)</f>
        <v>0</v>
      </c>
      <c r="BI35" s="95">
        <f>IF(W35&lt;&gt;"",IF(LEFT(W35,3)="ETT", Calculs!$C$37,0),0)</f>
        <v>0</v>
      </c>
      <c r="BJ35" s="95">
        <f>IF(X35&lt;&gt;"",IF(LEFT(X35,1)="S", Calculs!$C$51,0),0)</f>
        <v>0</v>
      </c>
      <c r="BK35" s="95">
        <f>IF(Y35&lt;&gt;"",IF(LEFT(Y35,1)="S", Calculs!$C$52,0),0)</f>
        <v>0</v>
      </c>
      <c r="BL35" s="96" t="str">
        <f t="shared" si="26"/>
        <v/>
      </c>
      <c r="BM35" s="95">
        <f>SUMIF(Calculs!$B$32:$B$36,TRIM(BL35),Calculs!$C$32:$C$36)</f>
        <v>0</v>
      </c>
      <c r="BN35" s="95">
        <f>IF(V35&lt;&gt;"",IF(LEFT(V35,1)="S", SUMIF(Calculs!$B$57:$B$61, TRIM(BL35), Calculs!$C$57:$C$61),0),0)</f>
        <v>0</v>
      </c>
      <c r="BO35" s="93" t="str">
        <f t="shared" si="27"/>
        <v>N</v>
      </c>
      <c r="BP35" s="95">
        <f t="shared" si="28"/>
        <v>0</v>
      </c>
      <c r="BQ35" s="95" t="e">
        <f t="shared" si="29"/>
        <v>#VALUE!</v>
      </c>
      <c r="BR35" s="95" t="e">
        <f t="shared" si="30"/>
        <v>#VALUE!</v>
      </c>
    </row>
    <row r="36" spans="1:70" ht="12.75" customHeight="1">
      <c r="A36" s="81"/>
      <c r="B36" s="107"/>
      <c r="C36" s="1"/>
      <c r="D36" s="1"/>
      <c r="E36" s="1"/>
      <c r="F36" s="1"/>
      <c r="G36" s="1"/>
      <c r="H36" s="34"/>
      <c r="I36" s="83"/>
      <c r="J36" s="83"/>
      <c r="K36" s="83"/>
      <c r="L36" s="83"/>
      <c r="M36" s="83"/>
      <c r="N36" s="83"/>
      <c r="O36" s="83"/>
      <c r="P36" s="83"/>
      <c r="Q36" s="83"/>
      <c r="R36" s="1"/>
      <c r="S36" s="84"/>
      <c r="T36" s="84"/>
      <c r="V36" s="84"/>
      <c r="W36" s="83"/>
      <c r="X36" s="83"/>
      <c r="Y36" s="83"/>
      <c r="Z36" s="1"/>
      <c r="AA36" s="1"/>
      <c r="AB36" s="3"/>
      <c r="AC36" s="84"/>
      <c r="AD36" s="84"/>
      <c r="AE36" s="84"/>
      <c r="AF36" s="85"/>
      <c r="AG36" s="86"/>
      <c r="AH36" s="86"/>
      <c r="AI36" s="86"/>
      <c r="AJ36" s="86"/>
      <c r="AK36" s="87"/>
      <c r="AL36" s="87"/>
      <c r="AM36" s="87"/>
      <c r="AN36" s="87"/>
      <c r="AO36" s="88"/>
      <c r="AP36" s="89"/>
      <c r="AQ36" s="90" t="str">
        <f t="shared" si="7"/>
        <v/>
      </c>
      <c r="AR36" s="91">
        <f t="shared" si="8"/>
        <v>2</v>
      </c>
      <c r="AS36" s="92" t="str">
        <f t="shared" si="19"/>
        <v/>
      </c>
      <c r="AT36" s="93">
        <f t="shared" si="20"/>
        <v>0</v>
      </c>
      <c r="AU36" s="93">
        <f t="shared" si="21"/>
        <v>0</v>
      </c>
      <c r="AV36" s="93" t="str">
        <f t="shared" si="22"/>
        <v>01N</v>
      </c>
      <c r="AW36" s="94" t="str">
        <f t="shared" si="23"/>
        <v/>
      </c>
      <c r="AX36" s="95">
        <f>SUMIF(Calculs!$B$2:$B$34,AW36,Calculs!$C$2:$C$34)</f>
        <v>0</v>
      </c>
      <c r="AY36" s="95">
        <f>IF(K36&lt;&gt;"",IF(LEFT(K36,1)="S", Calculs!$C$55,0),0)</f>
        <v>0</v>
      </c>
      <c r="AZ36" s="95">
        <f>IF(L36&lt;&gt;"",IF(LEFT(L36,1)="S", Calculs!$C$51,0),0)</f>
        <v>0</v>
      </c>
      <c r="BA36" s="95">
        <f>IF(M36&lt;&gt;"",IF(LEFT(M36,1)="S", Calculs!$C$52,0),0)</f>
        <v>0</v>
      </c>
      <c r="BB36" s="96" t="str">
        <f t="shared" si="24"/>
        <v/>
      </c>
      <c r="BC36" s="207" t="str">
        <f t="shared" si="25"/>
        <v/>
      </c>
      <c r="BD36" s="96">
        <f>SUMIF(Calculs!$B$2:$B$34,BB36,Calculs!$C$2:$C$34)</f>
        <v>0</v>
      </c>
      <c r="BE36" s="95">
        <f>IF(Q36&lt;&gt;"",IF(LEFT(Q36,1)="S", Calculs!$C$52,0),0)</f>
        <v>0</v>
      </c>
      <c r="BF36" s="95">
        <f>IF(R36&lt;&gt;"",IF(LEFT(R36,1)="S", Calculs!$C$51,0),0)</f>
        <v>0</v>
      </c>
      <c r="BG36" s="95">
        <f>SUMIF(Calculs!$B$41:$B$46,LEFT(S36,2),Calculs!$C$41:$C$46)</f>
        <v>0</v>
      </c>
      <c r="BH36" s="95">
        <f>IF(T36&lt;&gt;"",IF(LEFT(T36,1)="S", Calculs!$C$48,0),0)</f>
        <v>0</v>
      </c>
      <c r="BI36" s="95">
        <f>IF(W36&lt;&gt;"",IF(LEFT(W36,3)="ETT", Calculs!$C$37,0),0)</f>
        <v>0</v>
      </c>
      <c r="BJ36" s="95">
        <f>IF(X36&lt;&gt;"",IF(LEFT(X36,1)="S", Calculs!$C$51,0),0)</f>
        <v>0</v>
      </c>
      <c r="BK36" s="95">
        <f>IF(Y36&lt;&gt;"",IF(LEFT(Y36,1)="S", Calculs!$C$52,0),0)</f>
        <v>0</v>
      </c>
      <c r="BL36" s="96" t="str">
        <f t="shared" si="26"/>
        <v/>
      </c>
      <c r="BM36" s="95">
        <f>SUMIF(Calculs!$B$32:$B$36,TRIM(BL36),Calculs!$C$32:$C$36)</f>
        <v>0</v>
      </c>
      <c r="BN36" s="95">
        <f>IF(V36&lt;&gt;"",IF(LEFT(V36,1)="S", SUMIF(Calculs!$B$57:$B$61, TRIM(BL36), Calculs!$C$57:$C$61),0),0)</f>
        <v>0</v>
      </c>
      <c r="BO36" s="93" t="str">
        <f t="shared" si="27"/>
        <v>N</v>
      </c>
      <c r="BP36" s="95">
        <f t="shared" si="28"/>
        <v>0</v>
      </c>
      <c r="BQ36" s="95" t="e">
        <f t="shared" si="29"/>
        <v>#VALUE!</v>
      </c>
      <c r="BR36" s="95" t="e">
        <f t="shared" si="30"/>
        <v>#VALUE!</v>
      </c>
    </row>
    <row r="37" spans="1:70" ht="12.75" customHeight="1">
      <c r="A37" s="81"/>
      <c r="B37" s="107"/>
      <c r="C37" s="1"/>
      <c r="D37" s="1"/>
      <c r="E37" s="1"/>
      <c r="F37" s="1"/>
      <c r="G37" s="1"/>
      <c r="H37" s="34"/>
      <c r="I37" s="83"/>
      <c r="J37" s="83"/>
      <c r="K37" s="83"/>
      <c r="L37" s="83"/>
      <c r="M37" s="83"/>
      <c r="N37" s="83"/>
      <c r="O37" s="83"/>
      <c r="P37" s="83"/>
      <c r="Q37" s="83"/>
      <c r="R37" s="1"/>
      <c r="S37" s="84"/>
      <c r="T37" s="84"/>
      <c r="V37" s="84"/>
      <c r="W37" s="83"/>
      <c r="X37" s="83"/>
      <c r="Y37" s="83"/>
      <c r="Z37" s="1"/>
      <c r="AA37" s="1"/>
      <c r="AB37" s="3"/>
      <c r="AC37" s="84"/>
      <c r="AD37" s="84"/>
      <c r="AE37" s="84"/>
      <c r="AF37" s="85"/>
      <c r="AG37" s="86"/>
      <c r="AH37" s="86"/>
      <c r="AI37" s="86"/>
      <c r="AJ37" s="86"/>
      <c r="AK37" s="87"/>
      <c r="AL37" s="87"/>
      <c r="AM37" s="87"/>
      <c r="AN37" s="87"/>
      <c r="AO37" s="88"/>
      <c r="AP37" s="89"/>
      <c r="AQ37" s="90" t="str">
        <f t="shared" si="7"/>
        <v/>
      </c>
      <c r="AR37" s="91">
        <f t="shared" si="8"/>
        <v>2</v>
      </c>
      <c r="AS37" s="92" t="str">
        <f t="shared" si="19"/>
        <v/>
      </c>
      <c r="AT37" s="93">
        <f t="shared" si="20"/>
        <v>0</v>
      </c>
      <c r="AU37" s="93">
        <f t="shared" si="21"/>
        <v>0</v>
      </c>
      <c r="AV37" s="93" t="str">
        <f t="shared" si="22"/>
        <v>01N</v>
      </c>
      <c r="AW37" s="94" t="str">
        <f t="shared" si="23"/>
        <v/>
      </c>
      <c r="AX37" s="95">
        <f>SUMIF(Calculs!$B$2:$B$34,AW37,Calculs!$C$2:$C$34)</f>
        <v>0</v>
      </c>
      <c r="AY37" s="95">
        <f>IF(K37&lt;&gt;"",IF(LEFT(K37,1)="S", Calculs!$C$55,0),0)</f>
        <v>0</v>
      </c>
      <c r="AZ37" s="95">
        <f>IF(L37&lt;&gt;"",IF(LEFT(L37,1)="S", Calculs!$C$51,0),0)</f>
        <v>0</v>
      </c>
      <c r="BA37" s="95">
        <f>IF(M37&lt;&gt;"",IF(LEFT(M37,1)="S", Calculs!$C$52,0),0)</f>
        <v>0</v>
      </c>
      <c r="BB37" s="96" t="str">
        <f t="shared" si="24"/>
        <v/>
      </c>
      <c r="BC37" s="207" t="str">
        <f t="shared" si="25"/>
        <v/>
      </c>
      <c r="BD37" s="96">
        <f>SUMIF(Calculs!$B$2:$B$34,BB37,Calculs!$C$2:$C$34)</f>
        <v>0</v>
      </c>
      <c r="BE37" s="95">
        <f>IF(Q37&lt;&gt;"",IF(LEFT(Q37,1)="S", Calculs!$C$52,0),0)</f>
        <v>0</v>
      </c>
      <c r="BF37" s="95">
        <f>IF(R37&lt;&gt;"",IF(LEFT(R37,1)="S", Calculs!$C$51,0),0)</f>
        <v>0</v>
      </c>
      <c r="BG37" s="95">
        <f>SUMIF(Calculs!$B$41:$B$46,LEFT(S37,2),Calculs!$C$41:$C$46)</f>
        <v>0</v>
      </c>
      <c r="BH37" s="95">
        <f>IF(T37&lt;&gt;"",IF(LEFT(T37,1)="S", Calculs!$C$48,0),0)</f>
        <v>0</v>
      </c>
      <c r="BI37" s="95">
        <f>IF(W37&lt;&gt;"",IF(LEFT(W37,3)="ETT", Calculs!$C$37,0),0)</f>
        <v>0</v>
      </c>
      <c r="BJ37" s="95">
        <f>IF(X37&lt;&gt;"",IF(LEFT(X37,1)="S", Calculs!$C$51,0),0)</f>
        <v>0</v>
      </c>
      <c r="BK37" s="95">
        <f>IF(Y37&lt;&gt;"",IF(LEFT(Y37,1)="S", Calculs!$C$52,0),0)</f>
        <v>0</v>
      </c>
      <c r="BL37" s="96" t="str">
        <f t="shared" si="26"/>
        <v/>
      </c>
      <c r="BM37" s="95">
        <f>SUMIF(Calculs!$B$32:$B$36,TRIM(BL37),Calculs!$C$32:$C$36)</f>
        <v>0</v>
      </c>
      <c r="BN37" s="95">
        <f>IF(V37&lt;&gt;"",IF(LEFT(V37,1)="S", SUMIF(Calculs!$B$57:$B$61, TRIM(BL37), Calculs!$C$57:$C$61),0),0)</f>
        <v>0</v>
      </c>
      <c r="BO37" s="93" t="str">
        <f t="shared" si="27"/>
        <v>N</v>
      </c>
      <c r="BP37" s="95">
        <f t="shared" si="28"/>
        <v>0</v>
      </c>
      <c r="BQ37" s="95" t="e">
        <f t="shared" si="29"/>
        <v>#VALUE!</v>
      </c>
      <c r="BR37" s="95" t="e">
        <f t="shared" si="30"/>
        <v>#VALUE!</v>
      </c>
    </row>
    <row r="38" spans="1:70" ht="12.75" customHeight="1">
      <c r="A38" s="81"/>
      <c r="B38" s="107"/>
      <c r="C38" s="1"/>
      <c r="D38" s="1"/>
      <c r="E38" s="1"/>
      <c r="F38" s="1"/>
      <c r="G38" s="1"/>
      <c r="H38" s="34"/>
      <c r="I38" s="83"/>
      <c r="J38" s="83"/>
      <c r="K38" s="83"/>
      <c r="L38" s="83"/>
      <c r="M38" s="83"/>
      <c r="N38" s="83"/>
      <c r="O38" s="83"/>
      <c r="P38" s="83"/>
      <c r="Q38" s="83"/>
      <c r="R38" s="1"/>
      <c r="S38" s="84"/>
      <c r="T38" s="84"/>
      <c r="V38" s="84"/>
      <c r="W38" s="83"/>
      <c r="X38" s="83"/>
      <c r="Y38" s="83"/>
      <c r="Z38" s="1"/>
      <c r="AA38" s="1"/>
      <c r="AB38" s="3"/>
      <c r="AC38" s="84"/>
      <c r="AD38" s="84"/>
      <c r="AE38" s="84"/>
      <c r="AF38" s="85"/>
      <c r="AG38" s="86"/>
      <c r="AH38" s="86"/>
      <c r="AI38" s="86"/>
      <c r="AJ38" s="86"/>
      <c r="AK38" s="87"/>
      <c r="AL38" s="87"/>
      <c r="AM38" s="87"/>
      <c r="AN38" s="87"/>
      <c r="AO38" s="88"/>
      <c r="AP38" s="89"/>
      <c r="AQ38" s="90" t="str">
        <f t="shared" si="7"/>
        <v/>
      </c>
      <c r="AR38" s="91">
        <f t="shared" si="8"/>
        <v>2</v>
      </c>
      <c r="AS38" s="92" t="str">
        <f t="shared" si="19"/>
        <v/>
      </c>
      <c r="AT38" s="93">
        <f t="shared" si="20"/>
        <v>0</v>
      </c>
      <c r="AU38" s="93">
        <f t="shared" si="21"/>
        <v>0</v>
      </c>
      <c r="AV38" s="93" t="str">
        <f t="shared" si="22"/>
        <v>01N</v>
      </c>
      <c r="AW38" s="94" t="str">
        <f t="shared" si="23"/>
        <v/>
      </c>
      <c r="AX38" s="95">
        <f>SUMIF(Calculs!$B$2:$B$34,AW38,Calculs!$C$2:$C$34)</f>
        <v>0</v>
      </c>
      <c r="AY38" s="95">
        <f>IF(K38&lt;&gt;"",IF(LEFT(K38,1)="S", Calculs!$C$55,0),0)</f>
        <v>0</v>
      </c>
      <c r="AZ38" s="95">
        <f>IF(L38&lt;&gt;"",IF(LEFT(L38,1)="S", Calculs!$C$51,0),0)</f>
        <v>0</v>
      </c>
      <c r="BA38" s="95">
        <f>IF(M38&lt;&gt;"",IF(LEFT(M38,1)="S", Calculs!$C$52,0),0)</f>
        <v>0</v>
      </c>
      <c r="BB38" s="96" t="str">
        <f t="shared" si="24"/>
        <v/>
      </c>
      <c r="BC38" s="207" t="str">
        <f t="shared" si="25"/>
        <v/>
      </c>
      <c r="BD38" s="96">
        <f>SUMIF(Calculs!$B$2:$B$34,BB38,Calculs!$C$2:$C$34)</f>
        <v>0</v>
      </c>
      <c r="BE38" s="95">
        <f>IF(Q38&lt;&gt;"",IF(LEFT(Q38,1)="S", Calculs!$C$52,0),0)</f>
        <v>0</v>
      </c>
      <c r="BF38" s="95">
        <f>IF(R38&lt;&gt;"",IF(LEFT(R38,1)="S", Calculs!$C$51,0),0)</f>
        <v>0</v>
      </c>
      <c r="BG38" s="95">
        <f>SUMIF(Calculs!$B$41:$B$46,LEFT(S38,2),Calculs!$C$41:$C$46)</f>
        <v>0</v>
      </c>
      <c r="BH38" s="95">
        <f>IF(T38&lt;&gt;"",IF(LEFT(T38,1)="S", Calculs!$C$48,0),0)</f>
        <v>0</v>
      </c>
      <c r="BI38" s="95">
        <f>IF(W38&lt;&gt;"",IF(LEFT(W38,3)="ETT", Calculs!$C$37,0),0)</f>
        <v>0</v>
      </c>
      <c r="BJ38" s="95">
        <f>IF(X38&lt;&gt;"",IF(LEFT(X38,1)="S", Calculs!$C$51,0),0)</f>
        <v>0</v>
      </c>
      <c r="BK38" s="95">
        <f>IF(Y38&lt;&gt;"",IF(LEFT(Y38,1)="S", Calculs!$C$52,0),0)</f>
        <v>0</v>
      </c>
      <c r="BL38" s="96" t="str">
        <f t="shared" si="26"/>
        <v/>
      </c>
      <c r="BM38" s="95">
        <f>SUMIF(Calculs!$B$32:$B$36,TRIM(BL38),Calculs!$C$32:$C$36)</f>
        <v>0</v>
      </c>
      <c r="BN38" s="95">
        <f>IF(V38&lt;&gt;"",IF(LEFT(V38,1)="S", SUMIF(Calculs!$B$57:$B$61, TRIM(BL38), Calculs!$C$57:$C$61),0),0)</f>
        <v>0</v>
      </c>
      <c r="BO38" s="93" t="str">
        <f t="shared" si="27"/>
        <v>N</v>
      </c>
      <c r="BP38" s="95">
        <f t="shared" si="28"/>
        <v>0</v>
      </c>
      <c r="BQ38" s="95" t="e">
        <f t="shared" si="29"/>
        <v>#VALUE!</v>
      </c>
      <c r="BR38" s="95" t="e">
        <f t="shared" si="30"/>
        <v>#VALUE!</v>
      </c>
    </row>
    <row r="39" spans="1:70" ht="12.75" customHeight="1">
      <c r="A39" s="81"/>
      <c r="B39" s="107"/>
      <c r="C39" s="1"/>
      <c r="D39" s="1"/>
      <c r="E39" s="1"/>
      <c r="F39" s="1"/>
      <c r="G39" s="1"/>
      <c r="H39" s="34"/>
      <c r="I39" s="83"/>
      <c r="J39" s="83"/>
      <c r="K39" s="83"/>
      <c r="L39" s="83"/>
      <c r="M39" s="83"/>
      <c r="N39" s="83"/>
      <c r="O39" s="83"/>
      <c r="P39" s="83"/>
      <c r="Q39" s="83"/>
      <c r="R39" s="1"/>
      <c r="S39" s="84"/>
      <c r="T39" s="84"/>
      <c r="V39" s="84"/>
      <c r="W39" s="83"/>
      <c r="X39" s="83"/>
      <c r="Y39" s="83"/>
      <c r="Z39" s="1"/>
      <c r="AA39" s="1"/>
      <c r="AB39" s="3"/>
      <c r="AC39" s="84"/>
      <c r="AD39" s="84"/>
      <c r="AE39" s="84"/>
      <c r="AF39" s="85"/>
      <c r="AG39" s="86"/>
      <c r="AH39" s="86"/>
      <c r="AI39" s="86"/>
      <c r="AJ39" s="86"/>
      <c r="AK39" s="87"/>
      <c r="AL39" s="87"/>
      <c r="AM39" s="87"/>
      <c r="AN39" s="87"/>
      <c r="AO39" s="88"/>
      <c r="AP39" s="89"/>
      <c r="AQ39" s="90" t="str">
        <f t="shared" si="7"/>
        <v/>
      </c>
      <c r="AR39" s="91">
        <f t="shared" si="8"/>
        <v>2</v>
      </c>
      <c r="AS39" s="92" t="str">
        <f t="shared" si="19"/>
        <v/>
      </c>
      <c r="AT39" s="93">
        <f t="shared" si="20"/>
        <v>0</v>
      </c>
      <c r="AU39" s="93">
        <f t="shared" si="21"/>
        <v>0</v>
      </c>
      <c r="AV39" s="93" t="str">
        <f t="shared" si="22"/>
        <v>01N</v>
      </c>
      <c r="AW39" s="94" t="str">
        <f t="shared" si="23"/>
        <v/>
      </c>
      <c r="AX39" s="95">
        <f>SUMIF(Calculs!$B$2:$B$34,AW39,Calculs!$C$2:$C$34)</f>
        <v>0</v>
      </c>
      <c r="AY39" s="95">
        <f>IF(K39&lt;&gt;"",IF(LEFT(K39,1)="S", Calculs!$C$55,0),0)</f>
        <v>0</v>
      </c>
      <c r="AZ39" s="95">
        <f>IF(L39&lt;&gt;"",IF(LEFT(L39,1)="S", Calculs!$C$51,0),0)</f>
        <v>0</v>
      </c>
      <c r="BA39" s="95">
        <f>IF(M39&lt;&gt;"",IF(LEFT(M39,1)="S", Calculs!$C$52,0),0)</f>
        <v>0</v>
      </c>
      <c r="BB39" s="96" t="str">
        <f t="shared" si="24"/>
        <v/>
      </c>
      <c r="BC39" s="207" t="str">
        <f t="shared" si="25"/>
        <v/>
      </c>
      <c r="BD39" s="96">
        <f>SUMIF(Calculs!$B$2:$B$34,BB39,Calculs!$C$2:$C$34)</f>
        <v>0</v>
      </c>
      <c r="BE39" s="95">
        <f>IF(Q39&lt;&gt;"",IF(LEFT(Q39,1)="S", Calculs!$C$52,0),0)</f>
        <v>0</v>
      </c>
      <c r="BF39" s="95">
        <f>IF(R39&lt;&gt;"",IF(LEFT(R39,1)="S", Calculs!$C$51,0),0)</f>
        <v>0</v>
      </c>
      <c r="BG39" s="95">
        <f>SUMIF(Calculs!$B$41:$B$46,LEFT(S39,2),Calculs!$C$41:$C$46)</f>
        <v>0</v>
      </c>
      <c r="BH39" s="95">
        <f>IF(T39&lt;&gt;"",IF(LEFT(T39,1)="S", Calculs!$C$48,0),0)</f>
        <v>0</v>
      </c>
      <c r="BI39" s="95">
        <f>IF(W39&lt;&gt;"",IF(LEFT(W39,3)="ETT", Calculs!$C$37,0),0)</f>
        <v>0</v>
      </c>
      <c r="BJ39" s="95">
        <f>IF(X39&lt;&gt;"",IF(LEFT(X39,1)="S", Calculs!$C$51,0),0)</f>
        <v>0</v>
      </c>
      <c r="BK39" s="95">
        <f>IF(Y39&lt;&gt;"",IF(LEFT(Y39,1)="S", Calculs!$C$52,0),0)</f>
        <v>0</v>
      </c>
      <c r="BL39" s="96" t="str">
        <f t="shared" si="26"/>
        <v/>
      </c>
      <c r="BM39" s="95">
        <f>SUMIF(Calculs!$B$32:$B$36,TRIM(BL39),Calculs!$C$32:$C$36)</f>
        <v>0</v>
      </c>
      <c r="BN39" s="95">
        <f>IF(V39&lt;&gt;"",IF(LEFT(V39,1)="S", SUMIF(Calculs!$B$57:$B$61, TRIM(BL39), Calculs!$C$57:$C$61),0),0)</f>
        <v>0</v>
      </c>
      <c r="BO39" s="93" t="str">
        <f t="shared" si="27"/>
        <v>N</v>
      </c>
      <c r="BP39" s="95">
        <f t="shared" si="28"/>
        <v>0</v>
      </c>
      <c r="BQ39" s="95" t="e">
        <f t="shared" si="29"/>
        <v>#VALUE!</v>
      </c>
      <c r="BR39" s="95" t="e">
        <f t="shared" si="30"/>
        <v>#VALUE!</v>
      </c>
    </row>
    <row r="40" spans="1:70" ht="12.75" customHeight="1">
      <c r="A40" s="81"/>
      <c r="B40" s="107"/>
      <c r="C40" s="1"/>
      <c r="D40" s="1"/>
      <c r="E40" s="1"/>
      <c r="F40" s="1"/>
      <c r="G40" s="1"/>
      <c r="H40" s="34"/>
      <c r="I40" s="83"/>
      <c r="J40" s="83"/>
      <c r="K40" s="83"/>
      <c r="L40" s="83"/>
      <c r="M40" s="83"/>
      <c r="N40" s="83"/>
      <c r="O40" s="83"/>
      <c r="P40" s="83"/>
      <c r="Q40" s="83"/>
      <c r="R40" s="1"/>
      <c r="S40" s="84"/>
      <c r="T40" s="84"/>
      <c r="V40" s="84"/>
      <c r="W40" s="83"/>
      <c r="X40" s="83"/>
      <c r="Y40" s="83"/>
      <c r="Z40" s="1"/>
      <c r="AA40" s="1"/>
      <c r="AB40" s="3"/>
      <c r="AC40" s="84"/>
      <c r="AD40" s="84"/>
      <c r="AE40" s="84"/>
      <c r="AF40" s="85"/>
      <c r="AG40" s="86"/>
      <c r="AH40" s="86"/>
      <c r="AI40" s="86"/>
      <c r="AJ40" s="86"/>
      <c r="AK40" s="87"/>
      <c r="AL40" s="87"/>
      <c r="AM40" s="87"/>
      <c r="AN40" s="87"/>
      <c r="AO40" s="88"/>
      <c r="AP40" s="89"/>
      <c r="AQ40" s="90" t="str">
        <f t="shared" si="7"/>
        <v/>
      </c>
      <c r="AR40" s="91">
        <f t="shared" si="8"/>
        <v>2</v>
      </c>
      <c r="AS40" s="92" t="str">
        <f t="shared" si="19"/>
        <v/>
      </c>
      <c r="AT40" s="93">
        <f t="shared" si="20"/>
        <v>0</v>
      </c>
      <c r="AU40" s="93">
        <f t="shared" si="21"/>
        <v>0</v>
      </c>
      <c r="AV40" s="93" t="str">
        <f t="shared" si="22"/>
        <v>01N</v>
      </c>
      <c r="AW40" s="94" t="str">
        <f t="shared" si="23"/>
        <v/>
      </c>
      <c r="AX40" s="95">
        <f>SUMIF(Calculs!$B$2:$B$34,AW40,Calculs!$C$2:$C$34)</f>
        <v>0</v>
      </c>
      <c r="AY40" s="95">
        <f>IF(K40&lt;&gt;"",IF(LEFT(K40,1)="S", Calculs!$C$55,0),0)</f>
        <v>0</v>
      </c>
      <c r="AZ40" s="95">
        <f>IF(L40&lt;&gt;"",IF(LEFT(L40,1)="S", Calculs!$C$51,0),0)</f>
        <v>0</v>
      </c>
      <c r="BA40" s="95">
        <f>IF(M40&lt;&gt;"",IF(LEFT(M40,1)="S", Calculs!$C$52,0),0)</f>
        <v>0</v>
      </c>
      <c r="BB40" s="96" t="str">
        <f t="shared" si="24"/>
        <v/>
      </c>
      <c r="BC40" s="207" t="str">
        <f t="shared" si="25"/>
        <v/>
      </c>
      <c r="BD40" s="96">
        <f>SUMIF(Calculs!$B$2:$B$34,BB40,Calculs!$C$2:$C$34)</f>
        <v>0</v>
      </c>
      <c r="BE40" s="95">
        <f>IF(Q40&lt;&gt;"",IF(LEFT(Q40,1)="S", Calculs!$C$52,0),0)</f>
        <v>0</v>
      </c>
      <c r="BF40" s="95">
        <f>IF(R40&lt;&gt;"",IF(LEFT(R40,1)="S", Calculs!$C$51,0),0)</f>
        <v>0</v>
      </c>
      <c r="BG40" s="95">
        <f>SUMIF(Calculs!$B$41:$B$46,LEFT(S40,2),Calculs!$C$41:$C$46)</f>
        <v>0</v>
      </c>
      <c r="BH40" s="95">
        <f>IF(T40&lt;&gt;"",IF(LEFT(T40,1)="S", Calculs!$C$48,0),0)</f>
        <v>0</v>
      </c>
      <c r="BI40" s="95">
        <f>IF(W40&lt;&gt;"",IF(LEFT(W40,3)="ETT", Calculs!$C$37,0),0)</f>
        <v>0</v>
      </c>
      <c r="BJ40" s="95">
        <f>IF(X40&lt;&gt;"",IF(LEFT(X40,1)="S", Calculs!$C$51,0),0)</f>
        <v>0</v>
      </c>
      <c r="BK40" s="95">
        <f>IF(Y40&lt;&gt;"",IF(LEFT(Y40,1)="S", Calculs!$C$52,0),0)</f>
        <v>0</v>
      </c>
      <c r="BL40" s="96" t="str">
        <f t="shared" si="26"/>
        <v/>
      </c>
      <c r="BM40" s="95">
        <f>SUMIF(Calculs!$B$32:$B$36,TRIM(BL40),Calculs!$C$32:$C$36)</f>
        <v>0</v>
      </c>
      <c r="BN40" s="95">
        <f>IF(V40&lt;&gt;"",IF(LEFT(V40,1)="S", SUMIF(Calculs!$B$57:$B$61, TRIM(BL40), Calculs!$C$57:$C$61),0),0)</f>
        <v>0</v>
      </c>
      <c r="BO40" s="93" t="str">
        <f t="shared" si="27"/>
        <v>N</v>
      </c>
      <c r="BP40" s="95">
        <f t="shared" si="28"/>
        <v>0</v>
      </c>
      <c r="BQ40" s="95" t="e">
        <f t="shared" si="29"/>
        <v>#VALUE!</v>
      </c>
      <c r="BR40" s="95" t="e">
        <f t="shared" si="30"/>
        <v>#VALUE!</v>
      </c>
    </row>
    <row r="41" spans="1:70" ht="12.75" customHeight="1">
      <c r="A41" s="81"/>
      <c r="B41" s="107"/>
      <c r="C41" s="1"/>
      <c r="D41" s="1"/>
      <c r="E41" s="1"/>
      <c r="F41" s="1"/>
      <c r="G41" s="1"/>
      <c r="H41" s="34"/>
      <c r="I41" s="83"/>
      <c r="J41" s="83"/>
      <c r="K41" s="83"/>
      <c r="L41" s="83"/>
      <c r="M41" s="83"/>
      <c r="N41" s="83"/>
      <c r="O41" s="83"/>
      <c r="P41" s="83"/>
      <c r="Q41" s="83"/>
      <c r="R41" s="1"/>
      <c r="S41" s="84"/>
      <c r="T41" s="84"/>
      <c r="V41" s="84"/>
      <c r="W41" s="83"/>
      <c r="X41" s="83"/>
      <c r="Y41" s="83"/>
      <c r="Z41" s="1"/>
      <c r="AA41" s="1"/>
      <c r="AB41" s="3"/>
      <c r="AC41" s="84"/>
      <c r="AD41" s="84"/>
      <c r="AE41" s="84"/>
      <c r="AF41" s="85"/>
      <c r="AG41" s="86"/>
      <c r="AH41" s="86"/>
      <c r="AI41" s="86"/>
      <c r="AJ41" s="86"/>
      <c r="AK41" s="87"/>
      <c r="AL41" s="87"/>
      <c r="AM41" s="87"/>
      <c r="AN41" s="87"/>
      <c r="AO41" s="88"/>
      <c r="AP41" s="89"/>
      <c r="AQ41" s="90" t="str">
        <f t="shared" si="7"/>
        <v/>
      </c>
      <c r="AR41" s="91">
        <f t="shared" si="8"/>
        <v>2</v>
      </c>
      <c r="AS41" s="92" t="str">
        <f t="shared" si="19"/>
        <v/>
      </c>
      <c r="AT41" s="93">
        <f t="shared" si="20"/>
        <v>0</v>
      </c>
      <c r="AU41" s="93">
        <f t="shared" si="21"/>
        <v>0</v>
      </c>
      <c r="AV41" s="93" t="str">
        <f t="shared" si="22"/>
        <v>01N</v>
      </c>
      <c r="AW41" s="94" t="str">
        <f t="shared" si="23"/>
        <v/>
      </c>
      <c r="AX41" s="95">
        <f>SUMIF(Calculs!$B$2:$B$34,AW41,Calculs!$C$2:$C$34)</f>
        <v>0</v>
      </c>
      <c r="AY41" s="95">
        <f>IF(K41&lt;&gt;"",IF(LEFT(K41,1)="S", Calculs!$C$55,0),0)</f>
        <v>0</v>
      </c>
      <c r="AZ41" s="95">
        <f>IF(L41&lt;&gt;"",IF(LEFT(L41,1)="S", Calculs!$C$51,0),0)</f>
        <v>0</v>
      </c>
      <c r="BA41" s="95">
        <f>IF(M41&lt;&gt;"",IF(LEFT(M41,1)="S", Calculs!$C$52,0),0)</f>
        <v>0</v>
      </c>
      <c r="BB41" s="96" t="str">
        <f t="shared" si="24"/>
        <v/>
      </c>
      <c r="BC41" s="207" t="str">
        <f t="shared" si="25"/>
        <v/>
      </c>
      <c r="BD41" s="96">
        <f>SUMIF(Calculs!$B$2:$B$34,BB41,Calculs!$C$2:$C$34)</f>
        <v>0</v>
      </c>
      <c r="BE41" s="95">
        <f>IF(Q41&lt;&gt;"",IF(LEFT(Q41,1)="S", Calculs!$C$52,0),0)</f>
        <v>0</v>
      </c>
      <c r="BF41" s="95">
        <f>IF(R41&lt;&gt;"",IF(LEFT(R41,1)="S", Calculs!$C$51,0),0)</f>
        <v>0</v>
      </c>
      <c r="BG41" s="95">
        <f>SUMIF(Calculs!$B$41:$B$46,LEFT(S41,2),Calculs!$C$41:$C$46)</f>
        <v>0</v>
      </c>
      <c r="BH41" s="95">
        <f>IF(T41&lt;&gt;"",IF(LEFT(T41,1)="S", Calculs!$C$48,0),0)</f>
        <v>0</v>
      </c>
      <c r="BI41" s="95">
        <f>IF(W41&lt;&gt;"",IF(LEFT(W41,3)="ETT", Calculs!$C$37,0),0)</f>
        <v>0</v>
      </c>
      <c r="BJ41" s="95">
        <f>IF(X41&lt;&gt;"",IF(LEFT(X41,1)="S", Calculs!$C$51,0),0)</f>
        <v>0</v>
      </c>
      <c r="BK41" s="95">
        <f>IF(Y41&lt;&gt;"",IF(LEFT(Y41,1)="S", Calculs!$C$52,0),0)</f>
        <v>0</v>
      </c>
      <c r="BL41" s="96" t="str">
        <f t="shared" si="26"/>
        <v/>
      </c>
      <c r="BM41" s="95">
        <f>SUMIF(Calculs!$B$32:$B$36,TRIM(BL41),Calculs!$C$32:$C$36)</f>
        <v>0</v>
      </c>
      <c r="BN41" s="95">
        <f>IF(V41&lt;&gt;"",IF(LEFT(V41,1)="S", SUMIF(Calculs!$B$57:$B$61, TRIM(BL41), Calculs!$C$57:$C$61),0),0)</f>
        <v>0</v>
      </c>
      <c r="BO41" s="93" t="str">
        <f t="shared" si="27"/>
        <v>N</v>
      </c>
      <c r="BP41" s="95">
        <f t="shared" si="28"/>
        <v>0</v>
      </c>
      <c r="BQ41" s="95" t="e">
        <f t="shared" si="29"/>
        <v>#VALUE!</v>
      </c>
      <c r="BR41" s="95" t="e">
        <f t="shared" si="30"/>
        <v>#VALUE!</v>
      </c>
    </row>
    <row r="42" spans="1:70" ht="12.75" customHeight="1">
      <c r="A42" s="81"/>
      <c r="B42" s="107"/>
      <c r="C42" s="1"/>
      <c r="D42" s="1"/>
      <c r="E42" s="1"/>
      <c r="F42" s="1"/>
      <c r="G42" s="1"/>
      <c r="H42" s="34"/>
      <c r="I42" s="83"/>
      <c r="J42" s="83"/>
      <c r="K42" s="83"/>
      <c r="L42" s="83"/>
      <c r="M42" s="83"/>
      <c r="N42" s="83"/>
      <c r="O42" s="83"/>
      <c r="P42" s="83"/>
      <c r="Q42" s="83"/>
      <c r="R42" s="1"/>
      <c r="S42" s="84"/>
      <c r="T42" s="84"/>
      <c r="V42" s="84"/>
      <c r="W42" s="83"/>
      <c r="X42" s="83"/>
      <c r="Y42" s="83"/>
      <c r="Z42" s="1"/>
      <c r="AA42" s="1"/>
      <c r="AB42" s="3"/>
      <c r="AC42" s="84"/>
      <c r="AD42" s="84"/>
      <c r="AE42" s="84"/>
      <c r="AF42" s="85"/>
      <c r="AG42" s="86"/>
      <c r="AH42" s="86"/>
      <c r="AI42" s="86"/>
      <c r="AJ42" s="86"/>
      <c r="AK42" s="87"/>
      <c r="AL42" s="87"/>
      <c r="AM42" s="87"/>
      <c r="AN42" s="87"/>
      <c r="AO42" s="88"/>
      <c r="AP42" s="89"/>
      <c r="AQ42" s="90" t="str">
        <f t="shared" si="7"/>
        <v/>
      </c>
      <c r="AR42" s="91">
        <f t="shared" si="8"/>
        <v>2</v>
      </c>
      <c r="AS42" s="92" t="str">
        <f t="shared" si="19"/>
        <v/>
      </c>
      <c r="AT42" s="93">
        <f t="shared" si="20"/>
        <v>0</v>
      </c>
      <c r="AU42" s="93">
        <f t="shared" si="21"/>
        <v>0</v>
      </c>
      <c r="AV42" s="93" t="str">
        <f t="shared" si="22"/>
        <v>01N</v>
      </c>
      <c r="AW42" s="94" t="str">
        <f t="shared" si="23"/>
        <v/>
      </c>
      <c r="AX42" s="95">
        <f>SUMIF(Calculs!$B$2:$B$34,AW42,Calculs!$C$2:$C$34)</f>
        <v>0</v>
      </c>
      <c r="AY42" s="95">
        <f>IF(K42&lt;&gt;"",IF(LEFT(K42,1)="S", Calculs!$C$55,0),0)</f>
        <v>0</v>
      </c>
      <c r="AZ42" s="95">
        <f>IF(L42&lt;&gt;"",IF(LEFT(L42,1)="S", Calculs!$C$51,0),0)</f>
        <v>0</v>
      </c>
      <c r="BA42" s="95">
        <f>IF(M42&lt;&gt;"",IF(LEFT(M42,1)="S", Calculs!$C$52,0),0)</f>
        <v>0</v>
      </c>
      <c r="BB42" s="96" t="str">
        <f t="shared" si="24"/>
        <v/>
      </c>
      <c r="BC42" s="207" t="str">
        <f t="shared" si="25"/>
        <v/>
      </c>
      <c r="BD42" s="96">
        <f>SUMIF(Calculs!$B$2:$B$34,BB42,Calculs!$C$2:$C$34)</f>
        <v>0</v>
      </c>
      <c r="BE42" s="95">
        <f>IF(Q42&lt;&gt;"",IF(LEFT(Q42,1)="S", Calculs!$C$52,0),0)</f>
        <v>0</v>
      </c>
      <c r="BF42" s="95">
        <f>IF(R42&lt;&gt;"",IF(LEFT(R42,1)="S", Calculs!$C$51,0),0)</f>
        <v>0</v>
      </c>
      <c r="BG42" s="95">
        <f>SUMIF(Calculs!$B$41:$B$46,LEFT(S42,2),Calculs!$C$41:$C$46)</f>
        <v>0</v>
      </c>
      <c r="BH42" s="95">
        <f>IF(T42&lt;&gt;"",IF(LEFT(T42,1)="S", Calculs!$C$48,0),0)</f>
        <v>0</v>
      </c>
      <c r="BI42" s="95">
        <f>IF(W42&lt;&gt;"",IF(LEFT(W42,3)="ETT", Calculs!$C$37,0),0)</f>
        <v>0</v>
      </c>
      <c r="BJ42" s="95">
        <f>IF(X42&lt;&gt;"",IF(LEFT(X42,1)="S", Calculs!$C$51,0),0)</f>
        <v>0</v>
      </c>
      <c r="BK42" s="95">
        <f>IF(Y42&lt;&gt;"",IF(LEFT(Y42,1)="S", Calculs!$C$52,0),0)</f>
        <v>0</v>
      </c>
      <c r="BL42" s="96" t="str">
        <f t="shared" si="26"/>
        <v/>
      </c>
      <c r="BM42" s="95">
        <f>SUMIF(Calculs!$B$32:$B$36,TRIM(BL42),Calculs!$C$32:$C$36)</f>
        <v>0</v>
      </c>
      <c r="BN42" s="95">
        <f>IF(V42&lt;&gt;"",IF(LEFT(V42,1)="S", SUMIF(Calculs!$B$57:$B$61, TRIM(BL42), Calculs!$C$57:$C$61),0),0)</f>
        <v>0</v>
      </c>
      <c r="BO42" s="93" t="str">
        <f t="shared" si="27"/>
        <v>N</v>
      </c>
      <c r="BP42" s="95">
        <f t="shared" si="28"/>
        <v>0</v>
      </c>
      <c r="BQ42" s="95" t="e">
        <f t="shared" si="29"/>
        <v>#VALUE!</v>
      </c>
      <c r="BR42" s="95" t="e">
        <f t="shared" si="30"/>
        <v>#VALUE!</v>
      </c>
    </row>
    <row r="43" spans="1:70" ht="12.75" customHeight="1">
      <c r="A43" s="81"/>
      <c r="B43" s="107"/>
      <c r="C43" s="1"/>
      <c r="D43" s="1"/>
      <c r="E43" s="1"/>
      <c r="F43" s="1"/>
      <c r="G43" s="1"/>
      <c r="H43" s="34"/>
      <c r="I43" s="83"/>
      <c r="J43" s="83"/>
      <c r="K43" s="83"/>
      <c r="L43" s="83"/>
      <c r="M43" s="83"/>
      <c r="N43" s="83"/>
      <c r="O43" s="83"/>
      <c r="P43" s="83"/>
      <c r="Q43" s="83"/>
      <c r="R43" s="1"/>
      <c r="S43" s="84"/>
      <c r="T43" s="84"/>
      <c r="V43" s="84"/>
      <c r="W43" s="83"/>
      <c r="X43" s="83"/>
      <c r="Y43" s="83"/>
      <c r="Z43" s="1"/>
      <c r="AA43" s="1"/>
      <c r="AB43" s="3"/>
      <c r="AC43" s="84"/>
      <c r="AD43" s="84"/>
      <c r="AE43" s="84"/>
      <c r="AF43" s="85"/>
      <c r="AG43" s="86"/>
      <c r="AH43" s="86"/>
      <c r="AI43" s="86"/>
      <c r="AJ43" s="86"/>
      <c r="AK43" s="87"/>
      <c r="AL43" s="87"/>
      <c r="AM43" s="87"/>
      <c r="AN43" s="87"/>
      <c r="AO43" s="88"/>
      <c r="AP43" s="89"/>
      <c r="AQ43" s="90" t="str">
        <f t="shared" si="7"/>
        <v/>
      </c>
      <c r="AR43" s="91">
        <f t="shared" si="8"/>
        <v>2</v>
      </c>
      <c r="AS43" s="92" t="str">
        <f t="shared" si="19"/>
        <v/>
      </c>
      <c r="AT43" s="93">
        <f t="shared" si="20"/>
        <v>0</v>
      </c>
      <c r="AU43" s="93">
        <f t="shared" si="21"/>
        <v>0</v>
      </c>
      <c r="AV43" s="93" t="str">
        <f t="shared" si="22"/>
        <v>01N</v>
      </c>
      <c r="AW43" s="94" t="str">
        <f t="shared" si="23"/>
        <v/>
      </c>
      <c r="AX43" s="95">
        <f>SUMIF(Calculs!$B$2:$B$34,AW43,Calculs!$C$2:$C$34)</f>
        <v>0</v>
      </c>
      <c r="AY43" s="95">
        <f>IF(K43&lt;&gt;"",IF(LEFT(K43,1)="S", Calculs!$C$55,0),0)</f>
        <v>0</v>
      </c>
      <c r="AZ43" s="95">
        <f>IF(L43&lt;&gt;"",IF(LEFT(L43,1)="S", Calculs!$C$51,0),0)</f>
        <v>0</v>
      </c>
      <c r="BA43" s="95">
        <f>IF(M43&lt;&gt;"",IF(LEFT(M43,1)="S", Calculs!$C$52,0),0)</f>
        <v>0</v>
      </c>
      <c r="BB43" s="96" t="str">
        <f t="shared" si="24"/>
        <v/>
      </c>
      <c r="BC43" s="207" t="str">
        <f t="shared" si="25"/>
        <v/>
      </c>
      <c r="BD43" s="96">
        <f>SUMIF(Calculs!$B$2:$B$34,BB43,Calculs!$C$2:$C$34)</f>
        <v>0</v>
      </c>
      <c r="BE43" s="95">
        <f>IF(Q43&lt;&gt;"",IF(LEFT(Q43,1)="S", Calculs!$C$52,0),0)</f>
        <v>0</v>
      </c>
      <c r="BF43" s="95">
        <f>IF(R43&lt;&gt;"",IF(LEFT(R43,1)="S", Calculs!$C$51,0),0)</f>
        <v>0</v>
      </c>
      <c r="BG43" s="95">
        <f>SUMIF(Calculs!$B$41:$B$46,LEFT(S43,2),Calculs!$C$41:$C$46)</f>
        <v>0</v>
      </c>
      <c r="BH43" s="95">
        <f>IF(T43&lt;&gt;"",IF(LEFT(T43,1)="S", Calculs!$C$48,0),0)</f>
        <v>0</v>
      </c>
      <c r="BI43" s="95">
        <f>IF(W43&lt;&gt;"",IF(LEFT(W43,3)="ETT", Calculs!$C$37,0),0)</f>
        <v>0</v>
      </c>
      <c r="BJ43" s="95">
        <f>IF(X43&lt;&gt;"",IF(LEFT(X43,1)="S", Calculs!$C$51,0),0)</f>
        <v>0</v>
      </c>
      <c r="BK43" s="95">
        <f>IF(Y43&lt;&gt;"",IF(LEFT(Y43,1)="S", Calculs!$C$52,0),0)</f>
        <v>0</v>
      </c>
      <c r="BL43" s="96" t="str">
        <f t="shared" si="26"/>
        <v/>
      </c>
      <c r="BM43" s="95">
        <f>SUMIF(Calculs!$B$32:$B$36,TRIM(BL43),Calculs!$C$32:$C$36)</f>
        <v>0</v>
      </c>
      <c r="BN43" s="95">
        <f>IF(V43&lt;&gt;"",IF(LEFT(V43,1)="S", SUMIF(Calculs!$B$57:$B$61, TRIM(BL43), Calculs!$C$57:$C$61),0),0)</f>
        <v>0</v>
      </c>
      <c r="BO43" s="93" t="str">
        <f t="shared" si="27"/>
        <v>N</v>
      </c>
      <c r="BP43" s="95">
        <f t="shared" si="28"/>
        <v>0</v>
      </c>
      <c r="BQ43" s="95" t="e">
        <f t="shared" si="29"/>
        <v>#VALUE!</v>
      </c>
      <c r="BR43" s="95" t="e">
        <f t="shared" si="30"/>
        <v>#VALUE!</v>
      </c>
    </row>
    <row r="44" spans="1:70" ht="12.75" customHeight="1">
      <c r="A44" s="81"/>
      <c r="B44" s="107"/>
      <c r="C44" s="1"/>
      <c r="D44" s="1"/>
      <c r="E44" s="1"/>
      <c r="F44" s="1"/>
      <c r="G44" s="1"/>
      <c r="H44" s="34"/>
      <c r="I44" s="83"/>
      <c r="J44" s="83"/>
      <c r="K44" s="83"/>
      <c r="L44" s="83"/>
      <c r="M44" s="83"/>
      <c r="N44" s="83"/>
      <c r="O44" s="83"/>
      <c r="P44" s="83"/>
      <c r="Q44" s="83"/>
      <c r="R44" s="1"/>
      <c r="S44" s="84"/>
      <c r="T44" s="84"/>
      <c r="V44" s="84"/>
      <c r="W44" s="83"/>
      <c r="X44" s="83"/>
      <c r="Y44" s="83"/>
      <c r="Z44" s="1"/>
      <c r="AA44" s="1"/>
      <c r="AB44" s="3"/>
      <c r="AC44" s="84"/>
      <c r="AD44" s="84"/>
      <c r="AE44" s="84"/>
      <c r="AF44" s="85"/>
      <c r="AG44" s="86"/>
      <c r="AH44" s="86"/>
      <c r="AI44" s="86"/>
      <c r="AJ44" s="86"/>
      <c r="AK44" s="87"/>
      <c r="AL44" s="87"/>
      <c r="AM44" s="87"/>
      <c r="AN44" s="87"/>
      <c r="AO44" s="88"/>
      <c r="AP44" s="89"/>
      <c r="AQ44" s="90" t="str">
        <f t="shared" si="7"/>
        <v/>
      </c>
      <c r="AR44" s="91">
        <f t="shared" si="8"/>
        <v>2</v>
      </c>
      <c r="AS44" s="92" t="str">
        <f t="shared" si="19"/>
        <v/>
      </c>
      <c r="AT44" s="93">
        <f t="shared" si="20"/>
        <v>0</v>
      </c>
      <c r="AU44" s="93">
        <f t="shared" si="21"/>
        <v>0</v>
      </c>
      <c r="AV44" s="93" t="str">
        <f t="shared" si="22"/>
        <v>01N</v>
      </c>
      <c r="AW44" s="94" t="str">
        <f t="shared" si="23"/>
        <v/>
      </c>
      <c r="AX44" s="95">
        <f>SUMIF(Calculs!$B$2:$B$34,AW44,Calculs!$C$2:$C$34)</f>
        <v>0</v>
      </c>
      <c r="AY44" s="95">
        <f>IF(K44&lt;&gt;"",IF(LEFT(K44,1)="S", Calculs!$C$55,0),0)</f>
        <v>0</v>
      </c>
      <c r="AZ44" s="95">
        <f>IF(L44&lt;&gt;"",IF(LEFT(L44,1)="S", Calculs!$C$51,0),0)</f>
        <v>0</v>
      </c>
      <c r="BA44" s="95">
        <f>IF(M44&lt;&gt;"",IF(LEFT(M44,1)="S", Calculs!$C$52,0),0)</f>
        <v>0</v>
      </c>
      <c r="BB44" s="96" t="str">
        <f t="shared" si="24"/>
        <v/>
      </c>
      <c r="BC44" s="207" t="str">
        <f t="shared" si="25"/>
        <v/>
      </c>
      <c r="BD44" s="96">
        <f>SUMIF(Calculs!$B$2:$B$34,BB44,Calculs!$C$2:$C$34)</f>
        <v>0</v>
      </c>
      <c r="BE44" s="95">
        <f>IF(Q44&lt;&gt;"",IF(LEFT(Q44,1)="S", Calculs!$C$52,0),0)</f>
        <v>0</v>
      </c>
      <c r="BF44" s="95">
        <f>IF(R44&lt;&gt;"",IF(LEFT(R44,1)="S", Calculs!$C$51,0),0)</f>
        <v>0</v>
      </c>
      <c r="BG44" s="95">
        <f>SUMIF(Calculs!$B$41:$B$46,LEFT(S44,2),Calculs!$C$41:$C$46)</f>
        <v>0</v>
      </c>
      <c r="BH44" s="95">
        <f>IF(T44&lt;&gt;"",IF(LEFT(T44,1)="S", Calculs!$C$48,0),0)</f>
        <v>0</v>
      </c>
      <c r="BI44" s="95">
        <f>IF(W44&lt;&gt;"",IF(LEFT(W44,3)="ETT", Calculs!$C$37,0),0)</f>
        <v>0</v>
      </c>
      <c r="BJ44" s="95">
        <f>IF(X44&lt;&gt;"",IF(LEFT(X44,1)="S", Calculs!$C$51,0),0)</f>
        <v>0</v>
      </c>
      <c r="BK44" s="95">
        <f>IF(Y44&lt;&gt;"",IF(LEFT(Y44,1)="S", Calculs!$C$52,0),0)</f>
        <v>0</v>
      </c>
      <c r="BL44" s="96" t="str">
        <f t="shared" si="26"/>
        <v/>
      </c>
      <c r="BM44" s="95">
        <f>SUMIF(Calculs!$B$32:$B$36,TRIM(BL44),Calculs!$C$32:$C$36)</f>
        <v>0</v>
      </c>
      <c r="BN44" s="95">
        <f>IF(V44&lt;&gt;"",IF(LEFT(V44,1)="S", SUMIF(Calculs!$B$57:$B$61, TRIM(BL44), Calculs!$C$57:$C$61),0),0)</f>
        <v>0</v>
      </c>
      <c r="BO44" s="93" t="str">
        <f t="shared" si="27"/>
        <v>N</v>
      </c>
      <c r="BP44" s="95">
        <f t="shared" si="28"/>
        <v>0</v>
      </c>
      <c r="BQ44" s="95" t="e">
        <f t="shared" si="29"/>
        <v>#VALUE!</v>
      </c>
      <c r="BR44" s="95" t="e">
        <f t="shared" si="30"/>
        <v>#VALUE!</v>
      </c>
    </row>
    <row r="45" spans="1:70" ht="12.75" customHeight="1">
      <c r="A45" s="81"/>
      <c r="B45" s="107"/>
      <c r="C45" s="1"/>
      <c r="D45" s="1"/>
      <c r="E45" s="1"/>
      <c r="F45" s="1"/>
      <c r="G45" s="1"/>
      <c r="H45" s="34"/>
      <c r="I45" s="83"/>
      <c r="J45" s="83"/>
      <c r="K45" s="83"/>
      <c r="L45" s="83"/>
      <c r="M45" s="83"/>
      <c r="N45" s="83"/>
      <c r="O45" s="83"/>
      <c r="P45" s="83"/>
      <c r="Q45" s="83"/>
      <c r="R45" s="1"/>
      <c r="S45" s="84"/>
      <c r="T45" s="84"/>
      <c r="V45" s="84"/>
      <c r="W45" s="83"/>
      <c r="X45" s="83"/>
      <c r="Y45" s="83"/>
      <c r="Z45" s="1"/>
      <c r="AA45" s="1"/>
      <c r="AB45" s="3"/>
      <c r="AC45" s="84"/>
      <c r="AD45" s="84"/>
      <c r="AE45" s="84"/>
      <c r="AF45" s="85"/>
      <c r="AG45" s="86"/>
      <c r="AH45" s="86"/>
      <c r="AI45" s="86"/>
      <c r="AJ45" s="86"/>
      <c r="AK45" s="87"/>
      <c r="AL45" s="87"/>
      <c r="AM45" s="87"/>
      <c r="AN45" s="87"/>
      <c r="AO45" s="88"/>
      <c r="AP45" s="89"/>
      <c r="AQ45" s="90" t="str">
        <f t="shared" si="7"/>
        <v/>
      </c>
      <c r="AR45" s="91">
        <f t="shared" si="8"/>
        <v>2</v>
      </c>
      <c r="AS45" s="92" t="str">
        <f t="shared" si="19"/>
        <v/>
      </c>
      <c r="AT45" s="93">
        <f t="shared" si="20"/>
        <v>0</v>
      </c>
      <c r="AU45" s="93">
        <f t="shared" si="21"/>
        <v>0</v>
      </c>
      <c r="AV45" s="93" t="str">
        <f t="shared" si="22"/>
        <v>01N</v>
      </c>
      <c r="AW45" s="94" t="str">
        <f t="shared" si="23"/>
        <v/>
      </c>
      <c r="AX45" s="95">
        <f>SUMIF(Calculs!$B$2:$B$34,AW45,Calculs!$C$2:$C$34)</f>
        <v>0</v>
      </c>
      <c r="AY45" s="95">
        <f>IF(K45&lt;&gt;"",IF(LEFT(K45,1)="S", Calculs!$C$55,0),0)</f>
        <v>0</v>
      </c>
      <c r="AZ45" s="95">
        <f>IF(L45&lt;&gt;"",IF(LEFT(L45,1)="S", Calculs!$C$51,0),0)</f>
        <v>0</v>
      </c>
      <c r="BA45" s="95">
        <f>IF(M45&lt;&gt;"",IF(LEFT(M45,1)="S", Calculs!$C$52,0),0)</f>
        <v>0</v>
      </c>
      <c r="BB45" s="96" t="str">
        <f t="shared" si="24"/>
        <v/>
      </c>
      <c r="BC45" s="207" t="str">
        <f t="shared" si="25"/>
        <v/>
      </c>
      <c r="BD45" s="96">
        <f>SUMIF(Calculs!$B$2:$B$34,BB45,Calculs!$C$2:$C$34)</f>
        <v>0</v>
      </c>
      <c r="BE45" s="95">
        <f>IF(Q45&lt;&gt;"",IF(LEFT(Q45,1)="S", Calculs!$C$52,0),0)</f>
        <v>0</v>
      </c>
      <c r="BF45" s="95">
        <f>IF(R45&lt;&gt;"",IF(LEFT(R45,1)="S", Calculs!$C$51,0),0)</f>
        <v>0</v>
      </c>
      <c r="BG45" s="95">
        <f>SUMIF(Calculs!$B$41:$B$46,LEFT(S45,2),Calculs!$C$41:$C$46)</f>
        <v>0</v>
      </c>
      <c r="BH45" s="95">
        <f>IF(T45&lt;&gt;"",IF(LEFT(T45,1)="S", Calculs!$C$48,0),0)</f>
        <v>0</v>
      </c>
      <c r="BI45" s="95">
        <f>IF(W45&lt;&gt;"",IF(LEFT(W45,3)="ETT", Calculs!$C$37,0),0)</f>
        <v>0</v>
      </c>
      <c r="BJ45" s="95">
        <f>IF(X45&lt;&gt;"",IF(LEFT(X45,1)="S", Calculs!$C$51,0),0)</f>
        <v>0</v>
      </c>
      <c r="BK45" s="95">
        <f>IF(Y45&lt;&gt;"",IF(LEFT(Y45,1)="S", Calculs!$C$52,0),0)</f>
        <v>0</v>
      </c>
      <c r="BL45" s="96" t="str">
        <f t="shared" si="26"/>
        <v/>
      </c>
      <c r="BM45" s="95">
        <f>SUMIF(Calculs!$B$32:$B$36,TRIM(BL45),Calculs!$C$32:$C$36)</f>
        <v>0</v>
      </c>
      <c r="BN45" s="95">
        <f>IF(V45&lt;&gt;"",IF(LEFT(V45,1)="S", SUMIF(Calculs!$B$57:$B$61, TRIM(BL45), Calculs!$C$57:$C$61),0),0)</f>
        <v>0</v>
      </c>
      <c r="BO45" s="93" t="str">
        <f t="shared" si="27"/>
        <v>N</v>
      </c>
      <c r="BP45" s="95">
        <f t="shared" si="28"/>
        <v>0</v>
      </c>
      <c r="BQ45" s="95" t="e">
        <f t="shared" si="29"/>
        <v>#VALUE!</v>
      </c>
      <c r="BR45" s="95" t="e">
        <f t="shared" si="30"/>
        <v>#VALUE!</v>
      </c>
    </row>
    <row r="46" spans="1:70" ht="12.75" customHeight="1">
      <c r="A46" s="81"/>
      <c r="B46" s="107"/>
      <c r="C46" s="1"/>
      <c r="D46" s="1"/>
      <c r="E46" s="1"/>
      <c r="F46" s="1"/>
      <c r="G46" s="1"/>
      <c r="H46" s="34"/>
      <c r="I46" s="83"/>
      <c r="J46" s="83"/>
      <c r="K46" s="83"/>
      <c r="L46" s="83"/>
      <c r="M46" s="83"/>
      <c r="N46" s="83"/>
      <c r="O46" s="83"/>
      <c r="P46" s="83"/>
      <c r="Q46" s="83"/>
      <c r="R46" s="1"/>
      <c r="S46" s="84"/>
      <c r="T46" s="84"/>
      <c r="V46" s="84"/>
      <c r="W46" s="83"/>
      <c r="X46" s="83"/>
      <c r="Y46" s="83"/>
      <c r="Z46" s="1"/>
      <c r="AA46" s="1"/>
      <c r="AB46" s="3"/>
      <c r="AC46" s="84"/>
      <c r="AD46" s="84"/>
      <c r="AE46" s="84"/>
      <c r="AF46" s="85"/>
      <c r="AG46" s="86"/>
      <c r="AH46" s="86"/>
      <c r="AI46" s="86"/>
      <c r="AJ46" s="86"/>
      <c r="AK46" s="87"/>
      <c r="AL46" s="87"/>
      <c r="AM46" s="87"/>
      <c r="AN46" s="87"/>
      <c r="AO46" s="88"/>
      <c r="AP46" s="89"/>
      <c r="AQ46" s="90" t="str">
        <f t="shared" si="7"/>
        <v/>
      </c>
      <c r="AR46" s="91">
        <f t="shared" si="8"/>
        <v>2</v>
      </c>
      <c r="AS46" s="92" t="str">
        <f t="shared" si="19"/>
        <v/>
      </c>
      <c r="AT46" s="93">
        <f t="shared" si="20"/>
        <v>0</v>
      </c>
      <c r="AU46" s="93">
        <f t="shared" si="21"/>
        <v>0</v>
      </c>
      <c r="AV46" s="93" t="str">
        <f t="shared" si="22"/>
        <v>01N</v>
      </c>
      <c r="AW46" s="94" t="str">
        <f t="shared" si="23"/>
        <v/>
      </c>
      <c r="AX46" s="95">
        <f>SUMIF(Calculs!$B$2:$B$34,AW46,Calculs!$C$2:$C$34)</f>
        <v>0</v>
      </c>
      <c r="AY46" s="95">
        <f>IF(K46&lt;&gt;"",IF(LEFT(K46,1)="S", Calculs!$C$55,0),0)</f>
        <v>0</v>
      </c>
      <c r="AZ46" s="95">
        <f>IF(L46&lt;&gt;"",IF(LEFT(L46,1)="S", Calculs!$C$51,0),0)</f>
        <v>0</v>
      </c>
      <c r="BA46" s="95">
        <f>IF(M46&lt;&gt;"",IF(LEFT(M46,1)="S", Calculs!$C$52,0),0)</f>
        <v>0</v>
      </c>
      <c r="BB46" s="96" t="str">
        <f t="shared" si="24"/>
        <v/>
      </c>
      <c r="BC46" s="207" t="str">
        <f t="shared" si="25"/>
        <v/>
      </c>
      <c r="BD46" s="96">
        <f>SUMIF(Calculs!$B$2:$B$34,BB46,Calculs!$C$2:$C$34)</f>
        <v>0</v>
      </c>
      <c r="BE46" s="95">
        <f>IF(Q46&lt;&gt;"",IF(LEFT(Q46,1)="S", Calculs!$C$52,0),0)</f>
        <v>0</v>
      </c>
      <c r="BF46" s="95">
        <f>IF(R46&lt;&gt;"",IF(LEFT(R46,1)="S", Calculs!$C$51,0),0)</f>
        <v>0</v>
      </c>
      <c r="BG46" s="95">
        <f>SUMIF(Calculs!$B$41:$B$46,LEFT(S46,2),Calculs!$C$41:$C$46)</f>
        <v>0</v>
      </c>
      <c r="BH46" s="95">
        <f>IF(T46&lt;&gt;"",IF(LEFT(T46,1)="S", Calculs!$C$48,0),0)</f>
        <v>0</v>
      </c>
      <c r="BI46" s="95">
        <f>IF(W46&lt;&gt;"",IF(LEFT(W46,3)="ETT", Calculs!$C$37,0),0)</f>
        <v>0</v>
      </c>
      <c r="BJ46" s="95">
        <f>IF(X46&lt;&gt;"",IF(LEFT(X46,1)="S", Calculs!$C$51,0),0)</f>
        <v>0</v>
      </c>
      <c r="BK46" s="95">
        <f>IF(Y46&lt;&gt;"",IF(LEFT(Y46,1)="S", Calculs!$C$52,0),0)</f>
        <v>0</v>
      </c>
      <c r="BL46" s="96" t="str">
        <f t="shared" si="26"/>
        <v/>
      </c>
      <c r="BM46" s="95">
        <f>SUMIF(Calculs!$B$32:$B$36,TRIM(BL46),Calculs!$C$32:$C$36)</f>
        <v>0</v>
      </c>
      <c r="BN46" s="95">
        <f>IF(V46&lt;&gt;"",IF(LEFT(V46,1)="S", SUMIF(Calculs!$B$57:$B$61, TRIM(BL46), Calculs!$C$57:$C$61),0),0)</f>
        <v>0</v>
      </c>
      <c r="BO46" s="93" t="str">
        <f t="shared" si="27"/>
        <v>N</v>
      </c>
      <c r="BP46" s="95">
        <f t="shared" si="28"/>
        <v>0</v>
      </c>
      <c r="BQ46" s="95" t="e">
        <f t="shared" si="29"/>
        <v>#VALUE!</v>
      </c>
      <c r="BR46" s="95" t="e">
        <f t="shared" si="30"/>
        <v>#VALUE!</v>
      </c>
    </row>
    <row r="47" spans="1:70" ht="12.75" customHeight="1">
      <c r="A47" s="81"/>
      <c r="B47" s="107"/>
      <c r="C47" s="1"/>
      <c r="D47" s="1"/>
      <c r="E47" s="1"/>
      <c r="F47" s="1"/>
      <c r="G47" s="1"/>
      <c r="H47" s="34"/>
      <c r="I47" s="83"/>
      <c r="J47" s="83"/>
      <c r="K47" s="83"/>
      <c r="L47" s="83"/>
      <c r="M47" s="83"/>
      <c r="N47" s="83"/>
      <c r="O47" s="83"/>
      <c r="P47" s="83"/>
      <c r="Q47" s="83"/>
      <c r="R47" s="1"/>
      <c r="S47" s="84"/>
      <c r="T47" s="84"/>
      <c r="V47" s="84"/>
      <c r="W47" s="83"/>
      <c r="X47" s="83"/>
      <c r="Y47" s="83"/>
      <c r="Z47" s="1"/>
      <c r="AA47" s="1"/>
      <c r="AB47" s="3"/>
      <c r="AC47" s="84"/>
      <c r="AD47" s="84"/>
      <c r="AE47" s="84"/>
      <c r="AF47" s="85"/>
      <c r="AG47" s="86"/>
      <c r="AH47" s="86"/>
      <c r="AI47" s="86"/>
      <c r="AJ47" s="86"/>
      <c r="AK47" s="87"/>
      <c r="AL47" s="87"/>
      <c r="AM47" s="87"/>
      <c r="AN47" s="87"/>
      <c r="AO47" s="88"/>
      <c r="AP47" s="89"/>
      <c r="AQ47" s="90" t="str">
        <f t="shared" si="7"/>
        <v/>
      </c>
      <c r="AR47" s="91">
        <f t="shared" si="8"/>
        <v>2</v>
      </c>
      <c r="AS47" s="92" t="str">
        <f t="shared" si="19"/>
        <v/>
      </c>
      <c r="AT47" s="93">
        <f t="shared" si="20"/>
        <v>0</v>
      </c>
      <c r="AU47" s="93">
        <f t="shared" si="21"/>
        <v>0</v>
      </c>
      <c r="AV47" s="93" t="str">
        <f t="shared" si="22"/>
        <v>01N</v>
      </c>
      <c r="AW47" s="94" t="str">
        <f t="shared" si="23"/>
        <v/>
      </c>
      <c r="AX47" s="95">
        <f>SUMIF(Calculs!$B$2:$B$34,AW47,Calculs!$C$2:$C$34)</f>
        <v>0</v>
      </c>
      <c r="AY47" s="95">
        <f>IF(K47&lt;&gt;"",IF(LEFT(K47,1)="S", Calculs!$C$55,0),0)</f>
        <v>0</v>
      </c>
      <c r="AZ47" s="95">
        <f>IF(L47&lt;&gt;"",IF(LEFT(L47,1)="S", Calculs!$C$51,0),0)</f>
        <v>0</v>
      </c>
      <c r="BA47" s="95">
        <f>IF(M47&lt;&gt;"",IF(LEFT(M47,1)="S", Calculs!$C$52,0),0)</f>
        <v>0</v>
      </c>
      <c r="BB47" s="96" t="str">
        <f t="shared" si="24"/>
        <v/>
      </c>
      <c r="BC47" s="207" t="str">
        <f t="shared" si="25"/>
        <v/>
      </c>
      <c r="BD47" s="96">
        <f>SUMIF(Calculs!$B$2:$B$34,BB47,Calculs!$C$2:$C$34)</f>
        <v>0</v>
      </c>
      <c r="BE47" s="95">
        <f>IF(Q47&lt;&gt;"",IF(LEFT(Q47,1)="S", Calculs!$C$52,0),0)</f>
        <v>0</v>
      </c>
      <c r="BF47" s="95">
        <f>IF(R47&lt;&gt;"",IF(LEFT(R47,1)="S", Calculs!$C$51,0),0)</f>
        <v>0</v>
      </c>
      <c r="BG47" s="95">
        <f>SUMIF(Calculs!$B$41:$B$46,LEFT(S47,2),Calculs!$C$41:$C$46)</f>
        <v>0</v>
      </c>
      <c r="BH47" s="95">
        <f>IF(T47&lt;&gt;"",IF(LEFT(T47,1)="S", Calculs!$C$48,0),0)</f>
        <v>0</v>
      </c>
      <c r="BI47" s="95">
        <f>IF(W47&lt;&gt;"",IF(LEFT(W47,3)="ETT", Calculs!$C$37,0),0)</f>
        <v>0</v>
      </c>
      <c r="BJ47" s="95">
        <f>IF(X47&lt;&gt;"",IF(LEFT(X47,1)="S", Calculs!$C$51,0),0)</f>
        <v>0</v>
      </c>
      <c r="BK47" s="95">
        <f>IF(Y47&lt;&gt;"",IF(LEFT(Y47,1)="S", Calculs!$C$52,0),0)</f>
        <v>0</v>
      </c>
      <c r="BL47" s="96" t="str">
        <f t="shared" si="26"/>
        <v/>
      </c>
      <c r="BM47" s="95">
        <f>SUMIF(Calculs!$B$32:$B$36,TRIM(BL47),Calculs!$C$32:$C$36)</f>
        <v>0</v>
      </c>
      <c r="BN47" s="95">
        <f>IF(V47&lt;&gt;"",IF(LEFT(V47,1)="S", SUMIF(Calculs!$B$57:$B$61, TRIM(BL47), Calculs!$C$57:$C$61),0),0)</f>
        <v>0</v>
      </c>
      <c r="BO47" s="93" t="str">
        <f t="shared" si="27"/>
        <v>N</v>
      </c>
      <c r="BP47" s="95">
        <f t="shared" si="28"/>
        <v>0</v>
      </c>
      <c r="BQ47" s="95" t="e">
        <f t="shared" si="29"/>
        <v>#VALUE!</v>
      </c>
      <c r="BR47" s="95" t="e">
        <f t="shared" si="30"/>
        <v>#VALUE!</v>
      </c>
    </row>
    <row r="48" spans="1:70" ht="12.75" customHeight="1">
      <c r="A48" s="81"/>
      <c r="B48" s="107"/>
      <c r="C48" s="1"/>
      <c r="D48" s="1"/>
      <c r="E48" s="1"/>
      <c r="F48" s="1"/>
      <c r="G48" s="1"/>
      <c r="H48" s="34"/>
      <c r="I48" s="83"/>
      <c r="J48" s="83"/>
      <c r="K48" s="83"/>
      <c r="L48" s="83"/>
      <c r="M48" s="83"/>
      <c r="N48" s="83"/>
      <c r="O48" s="83"/>
      <c r="P48" s="83"/>
      <c r="Q48" s="83"/>
      <c r="R48" s="1"/>
      <c r="S48" s="84"/>
      <c r="T48" s="84"/>
      <c r="V48" s="84"/>
      <c r="W48" s="83"/>
      <c r="X48" s="83"/>
      <c r="Y48" s="83"/>
      <c r="Z48" s="1"/>
      <c r="AA48" s="1"/>
      <c r="AB48" s="3"/>
      <c r="AC48" s="84"/>
      <c r="AD48" s="84"/>
      <c r="AE48" s="84"/>
      <c r="AF48" s="85"/>
      <c r="AG48" s="86"/>
      <c r="AH48" s="86"/>
      <c r="AI48" s="86"/>
      <c r="AJ48" s="86"/>
      <c r="AK48" s="87"/>
      <c r="AL48" s="87"/>
      <c r="AM48" s="87"/>
      <c r="AN48" s="87"/>
      <c r="AO48" s="88"/>
      <c r="AP48" s="89"/>
      <c r="AQ48" s="90" t="str">
        <f t="shared" si="7"/>
        <v/>
      </c>
      <c r="AR48" s="91">
        <f t="shared" si="8"/>
        <v>2</v>
      </c>
      <c r="AS48" s="92" t="str">
        <f t="shared" si="19"/>
        <v/>
      </c>
      <c r="AT48" s="93">
        <f t="shared" si="20"/>
        <v>0</v>
      </c>
      <c r="AU48" s="93">
        <f t="shared" si="21"/>
        <v>0</v>
      </c>
      <c r="AV48" s="93" t="str">
        <f t="shared" si="22"/>
        <v>01N</v>
      </c>
      <c r="AW48" s="94" t="str">
        <f t="shared" si="23"/>
        <v/>
      </c>
      <c r="AX48" s="95">
        <f>SUMIF(Calculs!$B$2:$B$34,AW48,Calculs!$C$2:$C$34)</f>
        <v>0</v>
      </c>
      <c r="AY48" s="95">
        <f>IF(K48&lt;&gt;"",IF(LEFT(K48,1)="S", Calculs!$C$55,0),0)</f>
        <v>0</v>
      </c>
      <c r="AZ48" s="95">
        <f>IF(L48&lt;&gt;"",IF(LEFT(L48,1)="S", Calculs!$C$51,0),0)</f>
        <v>0</v>
      </c>
      <c r="BA48" s="95">
        <f>IF(M48&lt;&gt;"",IF(LEFT(M48,1)="S", Calculs!$C$52,0),0)</f>
        <v>0</v>
      </c>
      <c r="BB48" s="96" t="str">
        <f t="shared" si="24"/>
        <v/>
      </c>
      <c r="BC48" s="207" t="str">
        <f t="shared" si="25"/>
        <v/>
      </c>
      <c r="BD48" s="96">
        <f>SUMIF(Calculs!$B$2:$B$34,BB48,Calculs!$C$2:$C$34)</f>
        <v>0</v>
      </c>
      <c r="BE48" s="95">
        <f>IF(Q48&lt;&gt;"",IF(LEFT(Q48,1)="S", Calculs!$C$52,0),0)</f>
        <v>0</v>
      </c>
      <c r="BF48" s="95">
        <f>IF(R48&lt;&gt;"",IF(LEFT(R48,1)="S", Calculs!$C$51,0),0)</f>
        <v>0</v>
      </c>
      <c r="BG48" s="95">
        <f>SUMIF(Calculs!$B$41:$B$46,LEFT(S48,2),Calculs!$C$41:$C$46)</f>
        <v>0</v>
      </c>
      <c r="BH48" s="95">
        <f>IF(T48&lt;&gt;"",IF(LEFT(T48,1)="S", Calculs!$C$48,0),0)</f>
        <v>0</v>
      </c>
      <c r="BI48" s="95">
        <f>IF(W48&lt;&gt;"",IF(LEFT(W48,3)="ETT", Calculs!$C$37,0),0)</f>
        <v>0</v>
      </c>
      <c r="BJ48" s="95">
        <f>IF(X48&lt;&gt;"",IF(LEFT(X48,1)="S", Calculs!$C$51,0),0)</f>
        <v>0</v>
      </c>
      <c r="BK48" s="95">
        <f>IF(Y48&lt;&gt;"",IF(LEFT(Y48,1)="S", Calculs!$C$52,0),0)</f>
        <v>0</v>
      </c>
      <c r="BL48" s="96" t="str">
        <f t="shared" si="26"/>
        <v/>
      </c>
      <c r="BM48" s="95">
        <f>SUMIF(Calculs!$B$32:$B$36,TRIM(BL48),Calculs!$C$32:$C$36)</f>
        <v>0</v>
      </c>
      <c r="BN48" s="95">
        <f>IF(V48&lt;&gt;"",IF(LEFT(V48,1)="S", SUMIF(Calculs!$B$57:$B$61, TRIM(BL48), Calculs!$C$57:$C$61),0),0)</f>
        <v>0</v>
      </c>
      <c r="BO48" s="93" t="str">
        <f t="shared" si="27"/>
        <v>N</v>
      </c>
      <c r="BP48" s="95">
        <f t="shared" si="28"/>
        <v>0</v>
      </c>
      <c r="BQ48" s="95" t="e">
        <f t="shared" si="29"/>
        <v>#VALUE!</v>
      </c>
      <c r="BR48" s="95" t="e">
        <f t="shared" si="30"/>
        <v>#VALUE!</v>
      </c>
    </row>
    <row r="49" spans="1:70" ht="12.75" customHeight="1">
      <c r="A49" s="81"/>
      <c r="B49" s="107"/>
      <c r="C49" s="1"/>
      <c r="D49" s="1"/>
      <c r="E49" s="1"/>
      <c r="F49" s="1"/>
      <c r="G49" s="1"/>
      <c r="H49" s="34"/>
      <c r="I49" s="83"/>
      <c r="J49" s="83"/>
      <c r="K49" s="83"/>
      <c r="L49" s="83"/>
      <c r="M49" s="83"/>
      <c r="N49" s="83"/>
      <c r="O49" s="83"/>
      <c r="P49" s="83"/>
      <c r="Q49" s="83"/>
      <c r="R49" s="1"/>
      <c r="S49" s="84"/>
      <c r="T49" s="84"/>
      <c r="V49" s="84"/>
      <c r="W49" s="83"/>
      <c r="X49" s="83"/>
      <c r="Y49" s="83"/>
      <c r="Z49" s="1"/>
      <c r="AA49" s="1"/>
      <c r="AB49" s="3"/>
      <c r="AC49" s="84"/>
      <c r="AD49" s="84"/>
      <c r="AE49" s="84"/>
      <c r="AF49" s="85"/>
      <c r="AG49" s="86"/>
      <c r="AH49" s="86"/>
      <c r="AI49" s="86"/>
      <c r="AJ49" s="86"/>
      <c r="AK49" s="87"/>
      <c r="AL49" s="87"/>
      <c r="AM49" s="87"/>
      <c r="AN49" s="87"/>
      <c r="AO49" s="88"/>
      <c r="AP49" s="89"/>
      <c r="AQ49" s="90" t="str">
        <f t="shared" si="7"/>
        <v/>
      </c>
      <c r="AR49" s="91">
        <f t="shared" si="8"/>
        <v>2</v>
      </c>
      <c r="AS49" s="92" t="str">
        <f t="shared" si="19"/>
        <v/>
      </c>
      <c r="AT49" s="93">
        <f t="shared" si="20"/>
        <v>0</v>
      </c>
      <c r="AU49" s="93">
        <f t="shared" si="21"/>
        <v>0</v>
      </c>
      <c r="AV49" s="93" t="str">
        <f t="shared" si="22"/>
        <v>01N</v>
      </c>
      <c r="AW49" s="94" t="str">
        <f t="shared" si="23"/>
        <v/>
      </c>
      <c r="AX49" s="95">
        <f>SUMIF(Calculs!$B$2:$B$34,AW49,Calculs!$C$2:$C$34)</f>
        <v>0</v>
      </c>
      <c r="AY49" s="95">
        <f>IF(K49&lt;&gt;"",IF(LEFT(K49,1)="S", Calculs!$C$55,0),0)</f>
        <v>0</v>
      </c>
      <c r="AZ49" s="95">
        <f>IF(L49&lt;&gt;"",IF(LEFT(L49,1)="S", Calculs!$C$51,0),0)</f>
        <v>0</v>
      </c>
      <c r="BA49" s="95">
        <f>IF(M49&lt;&gt;"",IF(LEFT(M49,1)="S", Calculs!$C$52,0),0)</f>
        <v>0</v>
      </c>
      <c r="BB49" s="96" t="str">
        <f t="shared" si="24"/>
        <v/>
      </c>
      <c r="BC49" s="207" t="str">
        <f t="shared" si="25"/>
        <v/>
      </c>
      <c r="BD49" s="96">
        <f>SUMIF(Calculs!$B$2:$B$34,BB49,Calculs!$C$2:$C$34)</f>
        <v>0</v>
      </c>
      <c r="BE49" s="95">
        <f>IF(Q49&lt;&gt;"",IF(LEFT(Q49,1)="S", Calculs!$C$52,0),0)</f>
        <v>0</v>
      </c>
      <c r="BF49" s="95">
        <f>IF(R49&lt;&gt;"",IF(LEFT(R49,1)="S", Calculs!$C$51,0),0)</f>
        <v>0</v>
      </c>
      <c r="BG49" s="95">
        <f>SUMIF(Calculs!$B$41:$B$46,LEFT(S49,2),Calculs!$C$41:$C$46)</f>
        <v>0</v>
      </c>
      <c r="BH49" s="95">
        <f>IF(T49&lt;&gt;"",IF(LEFT(T49,1)="S", Calculs!$C$48,0),0)</f>
        <v>0</v>
      </c>
      <c r="BI49" s="95">
        <f>IF(W49&lt;&gt;"",IF(LEFT(W49,3)="ETT", Calculs!$C$37,0),0)</f>
        <v>0</v>
      </c>
      <c r="BJ49" s="95">
        <f>IF(X49&lt;&gt;"",IF(LEFT(X49,1)="S", Calculs!$C$51,0),0)</f>
        <v>0</v>
      </c>
      <c r="BK49" s="95">
        <f>IF(Y49&lt;&gt;"",IF(LEFT(Y49,1)="S", Calculs!$C$52,0),0)</f>
        <v>0</v>
      </c>
      <c r="BL49" s="96" t="str">
        <f t="shared" si="26"/>
        <v/>
      </c>
      <c r="BM49" s="95">
        <f>SUMIF(Calculs!$B$32:$B$36,TRIM(BL49),Calculs!$C$32:$C$36)</f>
        <v>0</v>
      </c>
      <c r="BN49" s="95">
        <f>IF(V49&lt;&gt;"",IF(LEFT(V49,1)="S", SUMIF(Calculs!$B$57:$B$61, TRIM(BL49), Calculs!$C$57:$C$61),0),0)</f>
        <v>0</v>
      </c>
      <c r="BO49" s="93" t="str">
        <f t="shared" si="27"/>
        <v>N</v>
      </c>
      <c r="BP49" s="95">
        <f t="shared" si="28"/>
        <v>0</v>
      </c>
      <c r="BQ49" s="95" t="e">
        <f t="shared" si="29"/>
        <v>#VALUE!</v>
      </c>
      <c r="BR49" s="95" t="e">
        <f t="shared" si="30"/>
        <v>#VALUE!</v>
      </c>
    </row>
    <row r="50" spans="1:70" ht="12.75" customHeight="1">
      <c r="A50" s="81"/>
      <c r="B50" s="107"/>
      <c r="C50" s="1"/>
      <c r="D50" s="1"/>
      <c r="E50" s="1"/>
      <c r="F50" s="1"/>
      <c r="G50" s="1"/>
      <c r="H50" s="34"/>
      <c r="I50" s="83"/>
      <c r="J50" s="83"/>
      <c r="K50" s="83"/>
      <c r="L50" s="83"/>
      <c r="M50" s="83"/>
      <c r="N50" s="83"/>
      <c r="O50" s="83"/>
      <c r="P50" s="83"/>
      <c r="Q50" s="83"/>
      <c r="R50" s="1"/>
      <c r="S50" s="84"/>
      <c r="T50" s="84"/>
      <c r="V50" s="84"/>
      <c r="W50" s="83"/>
      <c r="X50" s="83"/>
      <c r="Y50" s="83"/>
      <c r="Z50" s="1"/>
      <c r="AA50" s="1"/>
      <c r="AB50" s="3"/>
      <c r="AC50" s="84"/>
      <c r="AD50" s="84"/>
      <c r="AE50" s="84"/>
      <c r="AF50" s="85"/>
      <c r="AG50" s="86"/>
      <c r="AH50" s="86"/>
      <c r="AI50" s="86"/>
      <c r="AJ50" s="86"/>
      <c r="AK50" s="87"/>
      <c r="AL50" s="87"/>
      <c r="AM50" s="87"/>
      <c r="AN50" s="87"/>
      <c r="AO50" s="88"/>
      <c r="AP50" s="89"/>
      <c r="AQ50" s="90" t="str">
        <f t="shared" si="7"/>
        <v/>
      </c>
      <c r="AR50" s="91">
        <f t="shared" si="8"/>
        <v>2</v>
      </c>
      <c r="AS50" s="92" t="str">
        <f t="shared" si="19"/>
        <v/>
      </c>
      <c r="AT50" s="93">
        <f t="shared" si="20"/>
        <v>0</v>
      </c>
      <c r="AU50" s="93">
        <f t="shared" si="21"/>
        <v>0</v>
      </c>
      <c r="AV50" s="93" t="str">
        <f t="shared" si="22"/>
        <v>01N</v>
      </c>
      <c r="AW50" s="94" t="str">
        <f t="shared" si="23"/>
        <v/>
      </c>
      <c r="AX50" s="95">
        <f>SUMIF(Calculs!$B$2:$B$34,AW50,Calculs!$C$2:$C$34)</f>
        <v>0</v>
      </c>
      <c r="AY50" s="95">
        <f>IF(K50&lt;&gt;"",IF(LEFT(K50,1)="S", Calculs!$C$55,0),0)</f>
        <v>0</v>
      </c>
      <c r="AZ50" s="95">
        <f>IF(L50&lt;&gt;"",IF(LEFT(L50,1)="S", Calculs!$C$51,0),0)</f>
        <v>0</v>
      </c>
      <c r="BA50" s="95">
        <f>IF(M50&lt;&gt;"",IF(LEFT(M50,1)="S", Calculs!$C$52,0),0)</f>
        <v>0</v>
      </c>
      <c r="BB50" s="96" t="str">
        <f t="shared" si="24"/>
        <v/>
      </c>
      <c r="BC50" s="207" t="str">
        <f t="shared" si="25"/>
        <v/>
      </c>
      <c r="BD50" s="96">
        <f>SUMIF(Calculs!$B$2:$B$34,BB50,Calculs!$C$2:$C$34)</f>
        <v>0</v>
      </c>
      <c r="BE50" s="95">
        <f>IF(Q50&lt;&gt;"",IF(LEFT(Q50,1)="S", Calculs!$C$52,0),0)</f>
        <v>0</v>
      </c>
      <c r="BF50" s="95">
        <f>IF(R50&lt;&gt;"",IF(LEFT(R50,1)="S", Calculs!$C$51,0),0)</f>
        <v>0</v>
      </c>
      <c r="BG50" s="95">
        <f>SUMIF(Calculs!$B$41:$B$46,LEFT(S50,2),Calculs!$C$41:$C$46)</f>
        <v>0</v>
      </c>
      <c r="BH50" s="95">
        <f>IF(T50&lt;&gt;"",IF(LEFT(T50,1)="S", Calculs!$C$48,0),0)</f>
        <v>0</v>
      </c>
      <c r="BI50" s="95">
        <f>IF(W50&lt;&gt;"",IF(LEFT(W50,3)="ETT", Calculs!$C$37,0),0)</f>
        <v>0</v>
      </c>
      <c r="BJ50" s="95">
        <f>IF(X50&lt;&gt;"",IF(LEFT(X50,1)="S", Calculs!$C$51,0),0)</f>
        <v>0</v>
      </c>
      <c r="BK50" s="95">
        <f>IF(Y50&lt;&gt;"",IF(LEFT(Y50,1)="S", Calculs!$C$52,0),0)</f>
        <v>0</v>
      </c>
      <c r="BL50" s="96" t="str">
        <f t="shared" si="26"/>
        <v/>
      </c>
      <c r="BM50" s="95">
        <f>SUMIF(Calculs!$B$32:$B$36,TRIM(BL50),Calculs!$C$32:$C$36)</f>
        <v>0</v>
      </c>
      <c r="BN50" s="95">
        <f>IF(V50&lt;&gt;"",IF(LEFT(V50,1)="S", SUMIF(Calculs!$B$57:$B$61, TRIM(BL50), Calculs!$C$57:$C$61),0),0)</f>
        <v>0</v>
      </c>
      <c r="BO50" s="93" t="str">
        <f t="shared" si="27"/>
        <v>N</v>
      </c>
      <c r="BP50" s="95">
        <f t="shared" si="28"/>
        <v>0</v>
      </c>
      <c r="BQ50" s="95" t="e">
        <f t="shared" si="29"/>
        <v>#VALUE!</v>
      </c>
      <c r="BR50" s="95" t="e">
        <f t="shared" si="30"/>
        <v>#VALUE!</v>
      </c>
    </row>
    <row r="51" spans="1:70" ht="12.75" customHeight="1">
      <c r="A51" s="81"/>
      <c r="B51" s="107"/>
      <c r="C51" s="1"/>
      <c r="D51" s="1"/>
      <c r="E51" s="1"/>
      <c r="F51" s="1"/>
      <c r="G51" s="1"/>
      <c r="H51" s="34"/>
      <c r="I51" s="83"/>
      <c r="J51" s="83"/>
      <c r="K51" s="83"/>
      <c r="L51" s="83"/>
      <c r="M51" s="83"/>
      <c r="N51" s="83"/>
      <c r="O51" s="83"/>
      <c r="P51" s="83"/>
      <c r="Q51" s="83"/>
      <c r="R51" s="1"/>
      <c r="S51" s="84"/>
      <c r="T51" s="84"/>
      <c r="V51" s="84"/>
      <c r="W51" s="83"/>
      <c r="X51" s="83"/>
      <c r="Y51" s="83"/>
      <c r="Z51" s="1"/>
      <c r="AA51" s="1"/>
      <c r="AB51" s="3"/>
      <c r="AC51" s="84"/>
      <c r="AD51" s="84"/>
      <c r="AE51" s="84"/>
      <c r="AF51" s="85"/>
      <c r="AG51" s="86"/>
      <c r="AH51" s="86"/>
      <c r="AI51" s="86"/>
      <c r="AJ51" s="86"/>
      <c r="AK51" s="87"/>
      <c r="AL51" s="87"/>
      <c r="AM51" s="87"/>
      <c r="AN51" s="87"/>
      <c r="AO51" s="88"/>
      <c r="AP51" s="89"/>
      <c r="AQ51" s="90" t="str">
        <f t="shared" si="7"/>
        <v/>
      </c>
      <c r="AR51" s="91">
        <f t="shared" si="8"/>
        <v>2</v>
      </c>
      <c r="AS51" s="92" t="str">
        <f t="shared" si="19"/>
        <v/>
      </c>
      <c r="AT51" s="93">
        <f t="shared" si="20"/>
        <v>0</v>
      </c>
      <c r="AU51" s="93">
        <f t="shared" si="21"/>
        <v>0</v>
      </c>
      <c r="AV51" s="93" t="str">
        <f t="shared" si="22"/>
        <v>01N</v>
      </c>
      <c r="AW51" s="94" t="str">
        <f t="shared" si="23"/>
        <v/>
      </c>
      <c r="AX51" s="95">
        <f>SUMIF(Calculs!$B$2:$B$34,AW51,Calculs!$C$2:$C$34)</f>
        <v>0</v>
      </c>
      <c r="AY51" s="95">
        <f>IF(K51&lt;&gt;"",IF(LEFT(K51,1)="S", Calculs!$C$55,0),0)</f>
        <v>0</v>
      </c>
      <c r="AZ51" s="95">
        <f>IF(L51&lt;&gt;"",IF(LEFT(L51,1)="S", Calculs!$C$51,0),0)</f>
        <v>0</v>
      </c>
      <c r="BA51" s="95">
        <f>IF(M51&lt;&gt;"",IF(LEFT(M51,1)="S", Calculs!$C$52,0),0)</f>
        <v>0</v>
      </c>
      <c r="BB51" s="96" t="str">
        <f t="shared" si="24"/>
        <v/>
      </c>
      <c r="BC51" s="207" t="str">
        <f t="shared" si="25"/>
        <v/>
      </c>
      <c r="BD51" s="96">
        <f>SUMIF(Calculs!$B$2:$B$34,BB51,Calculs!$C$2:$C$34)</f>
        <v>0</v>
      </c>
      <c r="BE51" s="95">
        <f>IF(Q51&lt;&gt;"",IF(LEFT(Q51,1)="S", Calculs!$C$52,0),0)</f>
        <v>0</v>
      </c>
      <c r="BF51" s="95">
        <f>IF(R51&lt;&gt;"",IF(LEFT(R51,1)="S", Calculs!$C$51,0),0)</f>
        <v>0</v>
      </c>
      <c r="BG51" s="95">
        <f>SUMIF(Calculs!$B$41:$B$46,LEFT(S51,2),Calculs!$C$41:$C$46)</f>
        <v>0</v>
      </c>
      <c r="BH51" s="95">
        <f>IF(T51&lt;&gt;"",IF(LEFT(T51,1)="S", Calculs!$C$48,0),0)</f>
        <v>0</v>
      </c>
      <c r="BI51" s="95">
        <f>IF(W51&lt;&gt;"",IF(LEFT(W51,3)="ETT", Calculs!$C$37,0),0)</f>
        <v>0</v>
      </c>
      <c r="BJ51" s="95">
        <f>IF(X51&lt;&gt;"",IF(LEFT(X51,1)="S", Calculs!$C$51,0),0)</f>
        <v>0</v>
      </c>
      <c r="BK51" s="95">
        <f>IF(Y51&lt;&gt;"",IF(LEFT(Y51,1)="S", Calculs!$C$52,0),0)</f>
        <v>0</v>
      </c>
      <c r="BL51" s="96" t="str">
        <f t="shared" si="26"/>
        <v/>
      </c>
      <c r="BM51" s="95">
        <f>SUMIF(Calculs!$B$32:$B$36,TRIM(BL51),Calculs!$C$32:$C$36)</f>
        <v>0</v>
      </c>
      <c r="BN51" s="95">
        <f>IF(V51&lt;&gt;"",IF(LEFT(V51,1)="S", SUMIF(Calculs!$B$57:$B$61, TRIM(BL51), Calculs!$C$57:$C$61),0),0)</f>
        <v>0</v>
      </c>
      <c r="BO51" s="93" t="str">
        <f t="shared" si="27"/>
        <v>N</v>
      </c>
      <c r="BP51" s="95">
        <f t="shared" si="28"/>
        <v>0</v>
      </c>
      <c r="BQ51" s="95" t="e">
        <f t="shared" si="29"/>
        <v>#VALUE!</v>
      </c>
      <c r="BR51" s="95" t="e">
        <f t="shared" si="30"/>
        <v>#VALUE!</v>
      </c>
    </row>
    <row r="52" spans="1:70" ht="12.75" customHeight="1">
      <c r="A52" s="81"/>
      <c r="B52" s="107"/>
      <c r="C52" s="1"/>
      <c r="D52" s="1"/>
      <c r="E52" s="1"/>
      <c r="F52" s="1"/>
      <c r="G52" s="1"/>
      <c r="H52" s="34"/>
      <c r="I52" s="83"/>
      <c r="J52" s="83"/>
      <c r="K52" s="83"/>
      <c r="L52" s="83"/>
      <c r="M52" s="83"/>
      <c r="N52" s="83"/>
      <c r="O52" s="83"/>
      <c r="P52" s="83"/>
      <c r="Q52" s="83"/>
      <c r="R52" s="1"/>
      <c r="S52" s="84"/>
      <c r="T52" s="84"/>
      <c r="V52" s="84"/>
      <c r="W52" s="83"/>
      <c r="X52" s="83"/>
      <c r="Y52" s="83"/>
      <c r="Z52" s="1"/>
      <c r="AA52" s="1"/>
      <c r="AB52" s="3"/>
      <c r="AC52" s="84"/>
      <c r="AD52" s="84"/>
      <c r="AE52" s="84"/>
      <c r="AF52" s="85"/>
      <c r="AG52" s="86"/>
      <c r="AH52" s="86"/>
      <c r="AI52" s="86"/>
      <c r="AJ52" s="86"/>
      <c r="AK52" s="87"/>
      <c r="AL52" s="87"/>
      <c r="AM52" s="87"/>
      <c r="AN52" s="87"/>
      <c r="AO52" s="88"/>
      <c r="AP52" s="89"/>
      <c r="AQ52" s="90" t="str">
        <f t="shared" si="7"/>
        <v/>
      </c>
      <c r="AR52" s="91">
        <f t="shared" si="8"/>
        <v>2</v>
      </c>
      <c r="AS52" s="92" t="str">
        <f t="shared" si="19"/>
        <v/>
      </c>
      <c r="AT52" s="93">
        <f t="shared" si="20"/>
        <v>0</v>
      </c>
      <c r="AU52" s="93">
        <f t="shared" si="21"/>
        <v>0</v>
      </c>
      <c r="AV52" s="93" t="str">
        <f t="shared" si="22"/>
        <v>01N</v>
      </c>
      <c r="AW52" s="94" t="str">
        <f t="shared" si="23"/>
        <v/>
      </c>
      <c r="AX52" s="95">
        <f>SUMIF(Calculs!$B$2:$B$34,AW52,Calculs!$C$2:$C$34)</f>
        <v>0</v>
      </c>
      <c r="AY52" s="95">
        <f>IF(K52&lt;&gt;"",IF(LEFT(K52,1)="S", Calculs!$C$55,0),0)</f>
        <v>0</v>
      </c>
      <c r="AZ52" s="95">
        <f>IF(L52&lt;&gt;"",IF(LEFT(L52,1)="S", Calculs!$C$51,0),0)</f>
        <v>0</v>
      </c>
      <c r="BA52" s="95">
        <f>IF(M52&lt;&gt;"",IF(LEFT(M52,1)="S", Calculs!$C$52,0),0)</f>
        <v>0</v>
      </c>
      <c r="BB52" s="96" t="str">
        <f t="shared" si="24"/>
        <v/>
      </c>
      <c r="BC52" s="207" t="str">
        <f t="shared" si="25"/>
        <v/>
      </c>
      <c r="BD52" s="96">
        <f>SUMIF(Calculs!$B$2:$B$34,BB52,Calculs!$C$2:$C$34)</f>
        <v>0</v>
      </c>
      <c r="BE52" s="95">
        <f>IF(Q52&lt;&gt;"",IF(LEFT(Q52,1)="S", Calculs!$C$52,0),0)</f>
        <v>0</v>
      </c>
      <c r="BF52" s="95">
        <f>IF(R52&lt;&gt;"",IF(LEFT(R52,1)="S", Calculs!$C$51,0),0)</f>
        <v>0</v>
      </c>
      <c r="BG52" s="95">
        <f>SUMIF(Calculs!$B$41:$B$46,LEFT(S52,2),Calculs!$C$41:$C$46)</f>
        <v>0</v>
      </c>
      <c r="BH52" s="95">
        <f>IF(T52&lt;&gt;"",IF(LEFT(T52,1)="S", Calculs!$C$48,0),0)</f>
        <v>0</v>
      </c>
      <c r="BI52" s="95">
        <f>IF(W52&lt;&gt;"",IF(LEFT(W52,3)="ETT", Calculs!$C$37,0),0)</f>
        <v>0</v>
      </c>
      <c r="BJ52" s="95">
        <f>IF(X52&lt;&gt;"",IF(LEFT(X52,1)="S", Calculs!$C$51,0),0)</f>
        <v>0</v>
      </c>
      <c r="BK52" s="95">
        <f>IF(Y52&lt;&gt;"",IF(LEFT(Y52,1)="S", Calculs!$C$52,0),0)</f>
        <v>0</v>
      </c>
      <c r="BL52" s="96" t="str">
        <f t="shared" si="26"/>
        <v/>
      </c>
      <c r="BM52" s="95">
        <f>SUMIF(Calculs!$B$32:$B$36,TRIM(BL52),Calculs!$C$32:$C$36)</f>
        <v>0</v>
      </c>
      <c r="BN52" s="95">
        <f>IF(V52&lt;&gt;"",IF(LEFT(V52,1)="S", SUMIF(Calculs!$B$57:$B$61, TRIM(BL52), Calculs!$C$57:$C$61),0),0)</f>
        <v>0</v>
      </c>
      <c r="BO52" s="93" t="str">
        <f t="shared" si="27"/>
        <v>N</v>
      </c>
      <c r="BP52" s="95">
        <f t="shared" si="28"/>
        <v>0</v>
      </c>
      <c r="BQ52" s="95" t="e">
        <f t="shared" si="29"/>
        <v>#VALUE!</v>
      </c>
      <c r="BR52" s="95" t="e">
        <f t="shared" si="30"/>
        <v>#VALUE!</v>
      </c>
    </row>
    <row r="53" spans="1:70" ht="12.75" customHeight="1">
      <c r="A53" s="81"/>
      <c r="B53" s="107"/>
      <c r="C53" s="1"/>
      <c r="D53" s="1"/>
      <c r="E53" s="1"/>
      <c r="F53" s="1"/>
      <c r="G53" s="1"/>
      <c r="H53" s="34"/>
      <c r="I53" s="83"/>
      <c r="J53" s="83"/>
      <c r="K53" s="83"/>
      <c r="L53" s="83"/>
      <c r="M53" s="83"/>
      <c r="N53" s="83"/>
      <c r="O53" s="83"/>
      <c r="P53" s="83"/>
      <c r="Q53" s="83"/>
      <c r="R53" s="1"/>
      <c r="S53" s="84"/>
      <c r="T53" s="84"/>
      <c r="V53" s="84"/>
      <c r="W53" s="83"/>
      <c r="X53" s="83"/>
      <c r="Y53" s="83"/>
      <c r="Z53" s="1"/>
      <c r="AA53" s="1"/>
      <c r="AB53" s="3"/>
      <c r="AC53" s="84"/>
      <c r="AD53" s="84"/>
      <c r="AE53" s="84"/>
      <c r="AF53" s="85"/>
      <c r="AG53" s="86"/>
      <c r="AH53" s="86"/>
      <c r="AI53" s="86"/>
      <c r="AJ53" s="86"/>
      <c r="AK53" s="87"/>
      <c r="AL53" s="87"/>
      <c r="AM53" s="87"/>
      <c r="AN53" s="87"/>
      <c r="AO53" s="88"/>
      <c r="AP53" s="89"/>
      <c r="AQ53" s="90" t="str">
        <f t="shared" si="7"/>
        <v/>
      </c>
      <c r="AR53" s="91">
        <f t="shared" si="8"/>
        <v>2</v>
      </c>
      <c r="AS53" s="92" t="str">
        <f t="shared" si="19"/>
        <v/>
      </c>
      <c r="AT53" s="93">
        <f t="shared" si="20"/>
        <v>0</v>
      </c>
      <c r="AU53" s="93">
        <f t="shared" si="21"/>
        <v>0</v>
      </c>
      <c r="AV53" s="93" t="str">
        <f t="shared" si="22"/>
        <v>01N</v>
      </c>
      <c r="AW53" s="94" t="str">
        <f t="shared" si="23"/>
        <v/>
      </c>
      <c r="AX53" s="95">
        <f>SUMIF(Calculs!$B$2:$B$34,AW53,Calculs!$C$2:$C$34)</f>
        <v>0</v>
      </c>
      <c r="AY53" s="95">
        <f>IF(K53&lt;&gt;"",IF(LEFT(K53,1)="S", Calculs!$C$55,0),0)</f>
        <v>0</v>
      </c>
      <c r="AZ53" s="95">
        <f>IF(L53&lt;&gt;"",IF(LEFT(L53,1)="S", Calculs!$C$51,0),0)</f>
        <v>0</v>
      </c>
      <c r="BA53" s="95">
        <f>IF(M53&lt;&gt;"",IF(LEFT(M53,1)="S", Calculs!$C$52,0),0)</f>
        <v>0</v>
      </c>
      <c r="BB53" s="96" t="str">
        <f t="shared" si="24"/>
        <v/>
      </c>
      <c r="BC53" s="207" t="str">
        <f t="shared" si="25"/>
        <v/>
      </c>
      <c r="BD53" s="96">
        <f>SUMIF(Calculs!$B$2:$B$34,BB53,Calculs!$C$2:$C$34)</f>
        <v>0</v>
      </c>
      <c r="BE53" s="95">
        <f>IF(Q53&lt;&gt;"",IF(LEFT(Q53,1)="S", Calculs!$C$52,0),0)</f>
        <v>0</v>
      </c>
      <c r="BF53" s="95">
        <f>IF(R53&lt;&gt;"",IF(LEFT(R53,1)="S", Calculs!$C$51,0),0)</f>
        <v>0</v>
      </c>
      <c r="BG53" s="95">
        <f>SUMIF(Calculs!$B$41:$B$46,LEFT(S53,2),Calculs!$C$41:$C$46)</f>
        <v>0</v>
      </c>
      <c r="BH53" s="95">
        <f>IF(T53&lt;&gt;"",IF(LEFT(T53,1)="S", Calculs!$C$48,0),0)</f>
        <v>0</v>
      </c>
      <c r="BI53" s="95">
        <f>IF(W53&lt;&gt;"",IF(LEFT(W53,3)="ETT", Calculs!$C$37,0),0)</f>
        <v>0</v>
      </c>
      <c r="BJ53" s="95">
        <f>IF(X53&lt;&gt;"",IF(LEFT(X53,1)="S", Calculs!$C$51,0),0)</f>
        <v>0</v>
      </c>
      <c r="BK53" s="95">
        <f>IF(Y53&lt;&gt;"",IF(LEFT(Y53,1)="S", Calculs!$C$52,0),0)</f>
        <v>0</v>
      </c>
      <c r="BL53" s="96" t="str">
        <f t="shared" si="26"/>
        <v/>
      </c>
      <c r="BM53" s="95">
        <f>SUMIF(Calculs!$B$32:$B$36,TRIM(BL53),Calculs!$C$32:$C$36)</f>
        <v>0</v>
      </c>
      <c r="BN53" s="95">
        <f>IF(V53&lt;&gt;"",IF(LEFT(V53,1)="S", SUMIF(Calculs!$B$57:$B$61, TRIM(BL53), Calculs!$C$57:$C$61),0),0)</f>
        <v>0</v>
      </c>
      <c r="BO53" s="93" t="str">
        <f t="shared" si="27"/>
        <v>N</v>
      </c>
      <c r="BP53" s="95">
        <f t="shared" si="28"/>
        <v>0</v>
      </c>
      <c r="BQ53" s="95" t="e">
        <f t="shared" si="29"/>
        <v>#VALUE!</v>
      </c>
      <c r="BR53" s="95" t="e">
        <f t="shared" si="30"/>
        <v>#VALUE!</v>
      </c>
    </row>
    <row r="54" spans="1:70" ht="12.75" customHeight="1">
      <c r="A54" s="81"/>
      <c r="B54" s="107"/>
      <c r="C54" s="1"/>
      <c r="D54" s="1"/>
      <c r="E54" s="1"/>
      <c r="F54" s="1"/>
      <c r="G54" s="1"/>
      <c r="H54" s="34"/>
      <c r="I54" s="83"/>
      <c r="J54" s="83"/>
      <c r="K54" s="83"/>
      <c r="L54" s="83"/>
      <c r="M54" s="83"/>
      <c r="N54" s="83"/>
      <c r="O54" s="83"/>
      <c r="P54" s="83"/>
      <c r="Q54" s="83"/>
      <c r="R54" s="1"/>
      <c r="S54" s="84"/>
      <c r="T54" s="84"/>
      <c r="V54" s="84"/>
      <c r="W54" s="83"/>
      <c r="X54" s="83"/>
      <c r="Y54" s="83"/>
      <c r="Z54" s="1"/>
      <c r="AA54" s="1"/>
      <c r="AB54" s="3"/>
      <c r="AC54" s="84"/>
      <c r="AD54" s="84"/>
      <c r="AE54" s="84"/>
      <c r="AF54" s="85"/>
      <c r="AG54" s="86"/>
      <c r="AH54" s="86"/>
      <c r="AI54" s="86"/>
      <c r="AJ54" s="86"/>
      <c r="AK54" s="87"/>
      <c r="AL54" s="87"/>
      <c r="AM54" s="87"/>
      <c r="AN54" s="87"/>
      <c r="AO54" s="88"/>
      <c r="AP54" s="89"/>
      <c r="AQ54" s="90" t="str">
        <f t="shared" si="7"/>
        <v/>
      </c>
      <c r="AR54" s="91">
        <f t="shared" si="8"/>
        <v>2</v>
      </c>
      <c r="AS54" s="92" t="str">
        <f t="shared" si="19"/>
        <v/>
      </c>
      <c r="AT54" s="93">
        <f t="shared" si="20"/>
        <v>0</v>
      </c>
      <c r="AU54" s="93">
        <f t="shared" si="21"/>
        <v>0</v>
      </c>
      <c r="AV54" s="93" t="str">
        <f t="shared" si="22"/>
        <v>01N</v>
      </c>
      <c r="AW54" s="94" t="str">
        <f t="shared" si="23"/>
        <v/>
      </c>
      <c r="AX54" s="95">
        <f>SUMIF(Calculs!$B$2:$B$34,AW54,Calculs!$C$2:$C$34)</f>
        <v>0</v>
      </c>
      <c r="AY54" s="95">
        <f>IF(K54&lt;&gt;"",IF(LEFT(K54,1)="S", Calculs!$C$55,0),0)</f>
        <v>0</v>
      </c>
      <c r="AZ54" s="95">
        <f>IF(L54&lt;&gt;"",IF(LEFT(L54,1)="S", Calculs!$C$51,0),0)</f>
        <v>0</v>
      </c>
      <c r="BA54" s="95">
        <f>IF(M54&lt;&gt;"",IF(LEFT(M54,1)="S", Calculs!$C$52,0),0)</f>
        <v>0</v>
      </c>
      <c r="BB54" s="96" t="str">
        <f t="shared" si="24"/>
        <v/>
      </c>
      <c r="BC54" s="207" t="str">
        <f t="shared" si="25"/>
        <v/>
      </c>
      <c r="BD54" s="96">
        <f>SUMIF(Calculs!$B$2:$B$34,BB54,Calculs!$C$2:$C$34)</f>
        <v>0</v>
      </c>
      <c r="BE54" s="95">
        <f>IF(Q54&lt;&gt;"",IF(LEFT(Q54,1)="S", Calculs!$C$52,0),0)</f>
        <v>0</v>
      </c>
      <c r="BF54" s="95">
        <f>IF(R54&lt;&gt;"",IF(LEFT(R54,1)="S", Calculs!$C$51,0),0)</f>
        <v>0</v>
      </c>
      <c r="BG54" s="95">
        <f>SUMIF(Calculs!$B$41:$B$46,LEFT(S54,2),Calculs!$C$41:$C$46)</f>
        <v>0</v>
      </c>
      <c r="BH54" s="95">
        <f>IF(T54&lt;&gt;"",IF(LEFT(T54,1)="S", Calculs!$C$48,0),0)</f>
        <v>0</v>
      </c>
      <c r="BI54" s="95">
        <f>IF(W54&lt;&gt;"",IF(LEFT(W54,3)="ETT", Calculs!$C$37,0),0)</f>
        <v>0</v>
      </c>
      <c r="BJ54" s="95">
        <f>IF(X54&lt;&gt;"",IF(LEFT(X54,1)="S", Calculs!$C$51,0),0)</f>
        <v>0</v>
      </c>
      <c r="BK54" s="95">
        <f>IF(Y54&lt;&gt;"",IF(LEFT(Y54,1)="S", Calculs!$C$52,0),0)</f>
        <v>0</v>
      </c>
      <c r="BL54" s="96" t="str">
        <f t="shared" si="26"/>
        <v/>
      </c>
      <c r="BM54" s="95">
        <f>SUMIF(Calculs!$B$32:$B$36,TRIM(BL54),Calculs!$C$32:$C$36)</f>
        <v>0</v>
      </c>
      <c r="BN54" s="95">
        <f>IF(V54&lt;&gt;"",IF(LEFT(V54,1)="S", SUMIF(Calculs!$B$57:$B$61, TRIM(BL54), Calculs!$C$57:$C$61),0),0)</f>
        <v>0</v>
      </c>
      <c r="BO54" s="93" t="str">
        <f t="shared" si="27"/>
        <v>N</v>
      </c>
      <c r="BP54" s="95">
        <f t="shared" si="28"/>
        <v>0</v>
      </c>
      <c r="BQ54" s="95" t="e">
        <f t="shared" si="29"/>
        <v>#VALUE!</v>
      </c>
      <c r="BR54" s="95" t="e">
        <f t="shared" si="30"/>
        <v>#VALUE!</v>
      </c>
    </row>
    <row r="55" spans="1:70" ht="12.75" customHeight="1">
      <c r="A55" s="81"/>
      <c r="B55" s="107"/>
      <c r="C55" s="1"/>
      <c r="D55" s="1"/>
      <c r="E55" s="1"/>
      <c r="F55" s="1"/>
      <c r="G55" s="1"/>
      <c r="H55" s="34"/>
      <c r="I55" s="83"/>
      <c r="J55" s="83"/>
      <c r="K55" s="83"/>
      <c r="L55" s="83"/>
      <c r="M55" s="83"/>
      <c r="N55" s="83"/>
      <c r="O55" s="83"/>
      <c r="P55" s="83"/>
      <c r="Q55" s="83"/>
      <c r="R55" s="1"/>
      <c r="S55" s="84"/>
      <c r="T55" s="84"/>
      <c r="V55" s="84"/>
      <c r="W55" s="83"/>
      <c r="X55" s="83"/>
      <c r="Y55" s="83"/>
      <c r="Z55" s="1"/>
      <c r="AA55" s="1"/>
      <c r="AB55" s="3"/>
      <c r="AC55" s="84"/>
      <c r="AD55" s="84"/>
      <c r="AE55" s="84"/>
      <c r="AF55" s="85"/>
      <c r="AG55" s="86"/>
      <c r="AH55" s="86"/>
      <c r="AI55" s="86"/>
      <c r="AJ55" s="86"/>
      <c r="AK55" s="87"/>
      <c r="AL55" s="87"/>
      <c r="AM55" s="87"/>
      <c r="AN55" s="87"/>
      <c r="AO55" s="88"/>
      <c r="AP55" s="89"/>
      <c r="AQ55" s="90" t="str">
        <f t="shared" si="7"/>
        <v/>
      </c>
      <c r="AR55" s="91">
        <f t="shared" si="8"/>
        <v>2</v>
      </c>
      <c r="AS55" s="92" t="str">
        <f t="shared" si="19"/>
        <v/>
      </c>
      <c r="AT55" s="93">
        <f t="shared" si="20"/>
        <v>0</v>
      </c>
      <c r="AU55" s="93">
        <f t="shared" si="21"/>
        <v>0</v>
      </c>
      <c r="AV55" s="93" t="str">
        <f t="shared" si="22"/>
        <v>01N</v>
      </c>
      <c r="AW55" s="94" t="str">
        <f t="shared" si="23"/>
        <v/>
      </c>
      <c r="AX55" s="95">
        <f>SUMIF(Calculs!$B$2:$B$34,AW55,Calculs!$C$2:$C$34)</f>
        <v>0</v>
      </c>
      <c r="AY55" s="95">
        <f>IF(K55&lt;&gt;"",IF(LEFT(K55,1)="S", Calculs!$C$55,0),0)</f>
        <v>0</v>
      </c>
      <c r="AZ55" s="95">
        <f>IF(L55&lt;&gt;"",IF(LEFT(L55,1)="S", Calculs!$C$51,0),0)</f>
        <v>0</v>
      </c>
      <c r="BA55" s="95">
        <f>IF(M55&lt;&gt;"",IF(LEFT(M55,1)="S", Calculs!$C$52,0),0)</f>
        <v>0</v>
      </c>
      <c r="BB55" s="96" t="str">
        <f t="shared" si="24"/>
        <v/>
      </c>
      <c r="BC55" s="207" t="str">
        <f t="shared" si="25"/>
        <v/>
      </c>
      <c r="BD55" s="96">
        <f>SUMIF(Calculs!$B$2:$B$34,BB55,Calculs!$C$2:$C$34)</f>
        <v>0</v>
      </c>
      <c r="BE55" s="95">
        <f>IF(Q55&lt;&gt;"",IF(LEFT(Q55,1)="S", Calculs!$C$52,0),0)</f>
        <v>0</v>
      </c>
      <c r="BF55" s="95">
        <f>IF(R55&lt;&gt;"",IF(LEFT(R55,1)="S", Calculs!$C$51,0),0)</f>
        <v>0</v>
      </c>
      <c r="BG55" s="95">
        <f>SUMIF(Calculs!$B$41:$B$46,LEFT(S55,2),Calculs!$C$41:$C$46)</f>
        <v>0</v>
      </c>
      <c r="BH55" s="95">
        <f>IF(T55&lt;&gt;"",IF(LEFT(T55,1)="S", Calculs!$C$48,0),0)</f>
        <v>0</v>
      </c>
      <c r="BI55" s="95">
        <f>IF(W55&lt;&gt;"",IF(LEFT(W55,3)="ETT", Calculs!$C$37,0),0)</f>
        <v>0</v>
      </c>
      <c r="BJ55" s="95">
        <f>IF(X55&lt;&gt;"",IF(LEFT(X55,1)="S", Calculs!$C$51,0),0)</f>
        <v>0</v>
      </c>
      <c r="BK55" s="95">
        <f>IF(Y55&lt;&gt;"",IF(LEFT(Y55,1)="S", Calculs!$C$52,0),0)</f>
        <v>0</v>
      </c>
      <c r="BL55" s="96" t="str">
        <f t="shared" si="26"/>
        <v/>
      </c>
      <c r="BM55" s="95">
        <f>SUMIF(Calculs!$B$32:$B$36,TRIM(BL55),Calculs!$C$32:$C$36)</f>
        <v>0</v>
      </c>
      <c r="BN55" s="95">
        <f>IF(V55&lt;&gt;"",IF(LEFT(V55,1)="S", SUMIF(Calculs!$B$57:$B$61, TRIM(BL55), Calculs!$C$57:$C$61),0),0)</f>
        <v>0</v>
      </c>
      <c r="BO55" s="93" t="str">
        <f t="shared" si="27"/>
        <v>N</v>
      </c>
      <c r="BP55" s="95">
        <f t="shared" si="28"/>
        <v>0</v>
      </c>
      <c r="BQ55" s="95" t="e">
        <f t="shared" si="29"/>
        <v>#VALUE!</v>
      </c>
      <c r="BR55" s="95" t="e">
        <f t="shared" si="30"/>
        <v>#VALUE!</v>
      </c>
    </row>
    <row r="56" spans="1:70" ht="12.75" customHeight="1">
      <c r="A56" s="81"/>
      <c r="B56" s="107"/>
      <c r="C56" s="1"/>
      <c r="D56" s="1"/>
      <c r="E56" s="1"/>
      <c r="F56" s="1"/>
      <c r="G56" s="1"/>
      <c r="H56" s="34"/>
      <c r="I56" s="83"/>
      <c r="J56" s="83"/>
      <c r="K56" s="83"/>
      <c r="L56" s="83"/>
      <c r="M56" s="83"/>
      <c r="N56" s="83"/>
      <c r="O56" s="83"/>
      <c r="P56" s="83"/>
      <c r="Q56" s="83"/>
      <c r="R56" s="1"/>
      <c r="S56" s="84"/>
      <c r="T56" s="84"/>
      <c r="V56" s="84"/>
      <c r="W56" s="83"/>
      <c r="X56" s="83"/>
      <c r="Y56" s="83"/>
      <c r="Z56" s="1"/>
      <c r="AA56" s="1"/>
      <c r="AB56" s="3"/>
      <c r="AC56" s="84"/>
      <c r="AD56" s="84"/>
      <c r="AE56" s="84"/>
      <c r="AF56" s="85"/>
      <c r="AG56" s="86"/>
      <c r="AH56" s="86"/>
      <c r="AI56" s="86"/>
      <c r="AJ56" s="86"/>
      <c r="AK56" s="87"/>
      <c r="AL56" s="87"/>
      <c r="AM56" s="87"/>
      <c r="AN56" s="87"/>
      <c r="AO56" s="88"/>
      <c r="AP56" s="89"/>
      <c r="AQ56" s="90" t="str">
        <f t="shared" si="7"/>
        <v/>
      </c>
      <c r="AR56" s="91">
        <f t="shared" si="8"/>
        <v>2</v>
      </c>
      <c r="AS56" s="92" t="str">
        <f t="shared" si="19"/>
        <v/>
      </c>
      <c r="AT56" s="93">
        <f t="shared" si="20"/>
        <v>0</v>
      </c>
      <c r="AU56" s="93">
        <f t="shared" si="21"/>
        <v>0</v>
      </c>
      <c r="AV56" s="93" t="str">
        <f t="shared" si="22"/>
        <v>01N</v>
      </c>
      <c r="AW56" s="94" t="str">
        <f t="shared" si="23"/>
        <v/>
      </c>
      <c r="AX56" s="95">
        <f>SUMIF(Calculs!$B$2:$B$34,AW56,Calculs!$C$2:$C$34)</f>
        <v>0</v>
      </c>
      <c r="AY56" s="95">
        <f>IF(K56&lt;&gt;"",IF(LEFT(K56,1)="S", Calculs!$C$55,0),0)</f>
        <v>0</v>
      </c>
      <c r="AZ56" s="95">
        <f>IF(L56&lt;&gt;"",IF(LEFT(L56,1)="S", Calculs!$C$51,0),0)</f>
        <v>0</v>
      </c>
      <c r="BA56" s="95">
        <f>IF(M56&lt;&gt;"",IF(LEFT(M56,1)="S", Calculs!$C$52,0),0)</f>
        <v>0</v>
      </c>
      <c r="BB56" s="96" t="str">
        <f t="shared" si="24"/>
        <v/>
      </c>
      <c r="BC56" s="207" t="str">
        <f t="shared" si="25"/>
        <v/>
      </c>
      <c r="BD56" s="96">
        <f>SUMIF(Calculs!$B$2:$B$34,BB56,Calculs!$C$2:$C$34)</f>
        <v>0</v>
      </c>
      <c r="BE56" s="95">
        <f>IF(Q56&lt;&gt;"",IF(LEFT(Q56,1)="S", Calculs!$C$52,0),0)</f>
        <v>0</v>
      </c>
      <c r="BF56" s="95">
        <f>IF(R56&lt;&gt;"",IF(LEFT(R56,1)="S", Calculs!$C$51,0),0)</f>
        <v>0</v>
      </c>
      <c r="BG56" s="95">
        <f>SUMIF(Calculs!$B$41:$B$46,LEFT(S56,2),Calculs!$C$41:$C$46)</f>
        <v>0</v>
      </c>
      <c r="BH56" s="95">
        <f>IF(T56&lt;&gt;"",IF(LEFT(T56,1)="S", Calculs!$C$48,0),0)</f>
        <v>0</v>
      </c>
      <c r="BI56" s="95">
        <f>IF(W56&lt;&gt;"",IF(LEFT(W56,3)="ETT", Calculs!$C$37,0),0)</f>
        <v>0</v>
      </c>
      <c r="BJ56" s="95">
        <f>IF(X56&lt;&gt;"",IF(LEFT(X56,1)="S", Calculs!$C$51,0),0)</f>
        <v>0</v>
      </c>
      <c r="BK56" s="95">
        <f>IF(Y56&lt;&gt;"",IF(LEFT(Y56,1)="S", Calculs!$C$52,0),0)</f>
        <v>0</v>
      </c>
      <c r="BL56" s="96" t="str">
        <f t="shared" si="26"/>
        <v/>
      </c>
      <c r="BM56" s="95">
        <f>SUMIF(Calculs!$B$32:$B$36,TRIM(BL56),Calculs!$C$32:$C$36)</f>
        <v>0</v>
      </c>
      <c r="BN56" s="95">
        <f>IF(V56&lt;&gt;"",IF(LEFT(V56,1)="S", SUMIF(Calculs!$B$57:$B$61, TRIM(BL56), Calculs!$C$57:$C$61),0),0)</f>
        <v>0</v>
      </c>
      <c r="BO56" s="93" t="str">
        <f t="shared" si="27"/>
        <v>N</v>
      </c>
      <c r="BP56" s="95">
        <f t="shared" si="28"/>
        <v>0</v>
      </c>
      <c r="BQ56" s="95" t="e">
        <f t="shared" si="29"/>
        <v>#VALUE!</v>
      </c>
      <c r="BR56" s="95" t="e">
        <f t="shared" si="30"/>
        <v>#VALUE!</v>
      </c>
    </row>
    <row r="57" spans="1:70" ht="12.75" customHeight="1">
      <c r="A57" s="81"/>
      <c r="B57" s="107"/>
      <c r="C57" s="1"/>
      <c r="D57" s="1"/>
      <c r="E57" s="1"/>
      <c r="F57" s="1"/>
      <c r="G57" s="1"/>
      <c r="H57" s="34"/>
      <c r="I57" s="83"/>
      <c r="J57" s="83"/>
      <c r="K57" s="83"/>
      <c r="L57" s="83"/>
      <c r="M57" s="83"/>
      <c r="N57" s="83"/>
      <c r="O57" s="83"/>
      <c r="P57" s="83"/>
      <c r="Q57" s="83"/>
      <c r="R57" s="1"/>
      <c r="S57" s="84"/>
      <c r="T57" s="84"/>
      <c r="V57" s="84"/>
      <c r="W57" s="83"/>
      <c r="X57" s="83"/>
      <c r="Y57" s="83"/>
      <c r="Z57" s="1"/>
      <c r="AA57" s="1"/>
      <c r="AB57" s="3"/>
      <c r="AC57" s="84"/>
      <c r="AD57" s="84"/>
      <c r="AE57" s="84"/>
      <c r="AF57" s="85"/>
      <c r="AG57" s="86"/>
      <c r="AH57" s="86"/>
      <c r="AI57" s="86"/>
      <c r="AJ57" s="86"/>
      <c r="AK57" s="87"/>
      <c r="AL57" s="87"/>
      <c r="AM57" s="87"/>
      <c r="AN57" s="87"/>
      <c r="AO57" s="88"/>
      <c r="AP57" s="89"/>
      <c r="AQ57" s="90" t="str">
        <f t="shared" si="7"/>
        <v/>
      </c>
      <c r="AR57" s="91">
        <f t="shared" si="8"/>
        <v>2</v>
      </c>
      <c r="AS57" s="92" t="str">
        <f t="shared" si="19"/>
        <v/>
      </c>
      <c r="AT57" s="93">
        <f t="shared" si="20"/>
        <v>0</v>
      </c>
      <c r="AU57" s="93">
        <f t="shared" si="21"/>
        <v>0</v>
      </c>
      <c r="AV57" s="93" t="str">
        <f t="shared" si="22"/>
        <v>01N</v>
      </c>
      <c r="AW57" s="94" t="str">
        <f t="shared" si="23"/>
        <v/>
      </c>
      <c r="AX57" s="95">
        <f>SUMIF(Calculs!$B$2:$B$34,AW57,Calculs!$C$2:$C$34)</f>
        <v>0</v>
      </c>
      <c r="AY57" s="95">
        <f>IF(K57&lt;&gt;"",IF(LEFT(K57,1)="S", Calculs!$C$55,0),0)</f>
        <v>0</v>
      </c>
      <c r="AZ57" s="95">
        <f>IF(L57&lt;&gt;"",IF(LEFT(L57,1)="S", Calculs!$C$51,0),0)</f>
        <v>0</v>
      </c>
      <c r="BA57" s="95">
        <f>IF(M57&lt;&gt;"",IF(LEFT(M57,1)="S", Calculs!$C$52,0),0)</f>
        <v>0</v>
      </c>
      <c r="BB57" s="96" t="str">
        <f t="shared" si="24"/>
        <v/>
      </c>
      <c r="BC57" s="207" t="str">
        <f t="shared" si="25"/>
        <v/>
      </c>
      <c r="BD57" s="96">
        <f>SUMIF(Calculs!$B$2:$B$34,BB57,Calculs!$C$2:$C$34)</f>
        <v>0</v>
      </c>
      <c r="BE57" s="95">
        <f>IF(Q57&lt;&gt;"",IF(LEFT(Q57,1)="S", Calculs!$C$52,0),0)</f>
        <v>0</v>
      </c>
      <c r="BF57" s="95">
        <f>IF(R57&lt;&gt;"",IF(LEFT(R57,1)="S", Calculs!$C$51,0),0)</f>
        <v>0</v>
      </c>
      <c r="BG57" s="95">
        <f>SUMIF(Calculs!$B$41:$B$46,LEFT(S57,2),Calculs!$C$41:$C$46)</f>
        <v>0</v>
      </c>
      <c r="BH57" s="95">
        <f>IF(T57&lt;&gt;"",IF(LEFT(T57,1)="S", Calculs!$C$48,0),0)</f>
        <v>0</v>
      </c>
      <c r="BI57" s="95">
        <f>IF(W57&lt;&gt;"",IF(LEFT(W57,3)="ETT", Calculs!$C$37,0),0)</f>
        <v>0</v>
      </c>
      <c r="BJ57" s="95">
        <f>IF(X57&lt;&gt;"",IF(LEFT(X57,1)="S", Calculs!$C$51,0),0)</f>
        <v>0</v>
      </c>
      <c r="BK57" s="95">
        <f>IF(Y57&lt;&gt;"",IF(LEFT(Y57,1)="S", Calculs!$C$52,0),0)</f>
        <v>0</v>
      </c>
      <c r="BL57" s="96" t="str">
        <f t="shared" si="26"/>
        <v/>
      </c>
      <c r="BM57" s="95">
        <f>SUMIF(Calculs!$B$32:$B$36,TRIM(BL57),Calculs!$C$32:$C$36)</f>
        <v>0</v>
      </c>
      <c r="BN57" s="95">
        <f>IF(V57&lt;&gt;"",IF(LEFT(V57,1)="S", SUMIF(Calculs!$B$57:$B$61, TRIM(BL57), Calculs!$C$57:$C$61),0),0)</f>
        <v>0</v>
      </c>
      <c r="BO57" s="93" t="str">
        <f t="shared" si="27"/>
        <v>N</v>
      </c>
      <c r="BP57" s="95">
        <f t="shared" si="28"/>
        <v>0</v>
      </c>
      <c r="BQ57" s="95" t="e">
        <f t="shared" si="29"/>
        <v>#VALUE!</v>
      </c>
      <c r="BR57" s="95" t="e">
        <f t="shared" si="30"/>
        <v>#VALUE!</v>
      </c>
    </row>
    <row r="58" spans="1:70" ht="12.75" customHeight="1">
      <c r="A58" s="81"/>
      <c r="B58" s="107"/>
      <c r="C58" s="1"/>
      <c r="D58" s="1"/>
      <c r="E58" s="1"/>
      <c r="F58" s="1"/>
      <c r="G58" s="1"/>
      <c r="H58" s="34"/>
      <c r="I58" s="83"/>
      <c r="J58" s="83"/>
      <c r="K58" s="83"/>
      <c r="L58" s="83"/>
      <c r="M58" s="83"/>
      <c r="N58" s="83"/>
      <c r="O58" s="83"/>
      <c r="P58" s="83"/>
      <c r="Q58" s="83"/>
      <c r="R58" s="1"/>
      <c r="S58" s="84"/>
      <c r="T58" s="84"/>
      <c r="V58" s="84"/>
      <c r="W58" s="83"/>
      <c r="X58" s="83"/>
      <c r="Y58" s="83"/>
      <c r="Z58" s="1"/>
      <c r="AA58" s="1"/>
      <c r="AB58" s="3"/>
      <c r="AC58" s="84"/>
      <c r="AD58" s="84"/>
      <c r="AE58" s="84"/>
      <c r="AF58" s="85"/>
      <c r="AG58" s="86"/>
      <c r="AH58" s="86"/>
      <c r="AI58" s="86"/>
      <c r="AJ58" s="86"/>
      <c r="AK58" s="87"/>
      <c r="AL58" s="87"/>
      <c r="AM58" s="87"/>
      <c r="AN58" s="87"/>
      <c r="AO58" s="88"/>
      <c r="AP58" s="89"/>
      <c r="AQ58" s="90" t="str">
        <f t="shared" si="7"/>
        <v/>
      </c>
      <c r="AR58" s="91">
        <f t="shared" si="8"/>
        <v>2</v>
      </c>
      <c r="AS58" s="92" t="str">
        <f t="shared" si="19"/>
        <v/>
      </c>
      <c r="AT58" s="93">
        <f t="shared" si="20"/>
        <v>0</v>
      </c>
      <c r="AU58" s="93">
        <f t="shared" si="21"/>
        <v>0</v>
      </c>
      <c r="AV58" s="93" t="str">
        <f t="shared" si="22"/>
        <v>01N</v>
      </c>
      <c r="AW58" s="94" t="str">
        <f t="shared" si="23"/>
        <v/>
      </c>
      <c r="AX58" s="95">
        <f>SUMIF(Calculs!$B$2:$B$34,AW58,Calculs!$C$2:$C$34)</f>
        <v>0</v>
      </c>
      <c r="AY58" s="95">
        <f>IF(K58&lt;&gt;"",IF(LEFT(K58,1)="S", Calculs!$C$55,0),0)</f>
        <v>0</v>
      </c>
      <c r="AZ58" s="95">
        <f>IF(L58&lt;&gt;"",IF(LEFT(L58,1)="S", Calculs!$C$51,0),0)</f>
        <v>0</v>
      </c>
      <c r="BA58" s="95">
        <f>IF(M58&lt;&gt;"",IF(LEFT(M58,1)="S", Calculs!$C$52,0),0)</f>
        <v>0</v>
      </c>
      <c r="BB58" s="96" t="str">
        <f t="shared" si="24"/>
        <v/>
      </c>
      <c r="BC58" s="207" t="str">
        <f t="shared" si="25"/>
        <v/>
      </c>
      <c r="BD58" s="96">
        <f>SUMIF(Calculs!$B$2:$B$34,BB58,Calculs!$C$2:$C$34)</f>
        <v>0</v>
      </c>
      <c r="BE58" s="95">
        <f>IF(Q58&lt;&gt;"",IF(LEFT(Q58,1)="S", Calculs!$C$52,0),0)</f>
        <v>0</v>
      </c>
      <c r="BF58" s="95">
        <f>IF(R58&lt;&gt;"",IF(LEFT(R58,1)="S", Calculs!$C$51,0),0)</f>
        <v>0</v>
      </c>
      <c r="BG58" s="95">
        <f>SUMIF(Calculs!$B$41:$B$46,LEFT(S58,2),Calculs!$C$41:$C$46)</f>
        <v>0</v>
      </c>
      <c r="BH58" s="95">
        <f>IF(T58&lt;&gt;"",IF(LEFT(T58,1)="S", Calculs!$C$48,0),0)</f>
        <v>0</v>
      </c>
      <c r="BI58" s="95">
        <f>IF(W58&lt;&gt;"",IF(LEFT(W58,3)="ETT", Calculs!$C$37,0),0)</f>
        <v>0</v>
      </c>
      <c r="BJ58" s="95">
        <f>IF(X58&lt;&gt;"",IF(LEFT(X58,1)="S", Calculs!$C$51,0),0)</f>
        <v>0</v>
      </c>
      <c r="BK58" s="95">
        <f>IF(Y58&lt;&gt;"",IF(LEFT(Y58,1)="S", Calculs!$C$52,0),0)</f>
        <v>0</v>
      </c>
      <c r="BL58" s="96" t="str">
        <f t="shared" si="26"/>
        <v/>
      </c>
      <c r="BM58" s="95">
        <f>SUMIF(Calculs!$B$32:$B$36,TRIM(BL58),Calculs!$C$32:$C$36)</f>
        <v>0</v>
      </c>
      <c r="BN58" s="95">
        <f>IF(V58&lt;&gt;"",IF(LEFT(V58,1)="S", SUMIF(Calculs!$B$57:$B$61, TRIM(BL58), Calculs!$C$57:$C$61),0),0)</f>
        <v>0</v>
      </c>
      <c r="BO58" s="93" t="str">
        <f t="shared" si="27"/>
        <v>N</v>
      </c>
      <c r="BP58" s="95">
        <f t="shared" si="28"/>
        <v>0</v>
      </c>
      <c r="BQ58" s="95" t="e">
        <f t="shared" si="29"/>
        <v>#VALUE!</v>
      </c>
      <c r="BR58" s="95" t="e">
        <f t="shared" si="30"/>
        <v>#VALUE!</v>
      </c>
    </row>
    <row r="59" spans="1:70" ht="12.75" customHeight="1">
      <c r="A59" s="81"/>
      <c r="B59" s="107"/>
      <c r="C59" s="1"/>
      <c r="D59" s="1"/>
      <c r="E59" s="1"/>
      <c r="F59" s="1"/>
      <c r="G59" s="1"/>
      <c r="H59" s="34"/>
      <c r="I59" s="83"/>
      <c r="J59" s="83"/>
      <c r="K59" s="83"/>
      <c r="L59" s="83"/>
      <c r="M59" s="83"/>
      <c r="N59" s="83"/>
      <c r="O59" s="83"/>
      <c r="P59" s="83"/>
      <c r="Q59" s="83"/>
      <c r="R59" s="1"/>
      <c r="S59" s="84"/>
      <c r="T59" s="84"/>
      <c r="V59" s="84"/>
      <c r="W59" s="83"/>
      <c r="X59" s="83"/>
      <c r="Y59" s="83"/>
      <c r="Z59" s="1"/>
      <c r="AA59" s="1"/>
      <c r="AB59" s="3"/>
      <c r="AC59" s="84"/>
      <c r="AD59" s="84"/>
      <c r="AE59" s="84"/>
      <c r="AF59" s="85"/>
      <c r="AG59" s="86"/>
      <c r="AH59" s="86"/>
      <c r="AI59" s="86"/>
      <c r="AJ59" s="86"/>
      <c r="AK59" s="87"/>
      <c r="AL59" s="87"/>
      <c r="AM59" s="87"/>
      <c r="AN59" s="87"/>
      <c r="AO59" s="88"/>
      <c r="AP59" s="89"/>
      <c r="AQ59" s="90" t="str">
        <f t="shared" si="7"/>
        <v/>
      </c>
      <c r="AR59" s="91">
        <f t="shared" si="8"/>
        <v>2</v>
      </c>
      <c r="AS59" s="92" t="str">
        <f t="shared" si="19"/>
        <v/>
      </c>
      <c r="AT59" s="93">
        <f t="shared" si="20"/>
        <v>0</v>
      </c>
      <c r="AU59" s="93">
        <f t="shared" si="21"/>
        <v>0</v>
      </c>
      <c r="AV59" s="93" t="str">
        <f t="shared" si="22"/>
        <v>01N</v>
      </c>
      <c r="AW59" s="94" t="str">
        <f t="shared" si="23"/>
        <v/>
      </c>
      <c r="AX59" s="95">
        <f>SUMIF(Calculs!$B$2:$B$34,AW59,Calculs!$C$2:$C$34)</f>
        <v>0</v>
      </c>
      <c r="AY59" s="95">
        <f>IF(K59&lt;&gt;"",IF(LEFT(K59,1)="S", Calculs!$C$55,0),0)</f>
        <v>0</v>
      </c>
      <c r="AZ59" s="95">
        <f>IF(L59&lt;&gt;"",IF(LEFT(L59,1)="S", Calculs!$C$51,0),0)</f>
        <v>0</v>
      </c>
      <c r="BA59" s="95">
        <f>IF(M59&lt;&gt;"",IF(LEFT(M59,1)="S", Calculs!$C$52,0),0)</f>
        <v>0</v>
      </c>
      <c r="BB59" s="96" t="str">
        <f t="shared" si="24"/>
        <v/>
      </c>
      <c r="BC59" s="207" t="str">
        <f t="shared" si="25"/>
        <v/>
      </c>
      <c r="BD59" s="96">
        <f>SUMIF(Calculs!$B$2:$B$34,BB59,Calculs!$C$2:$C$34)</f>
        <v>0</v>
      </c>
      <c r="BE59" s="95">
        <f>IF(Q59&lt;&gt;"",IF(LEFT(Q59,1)="S", Calculs!$C$52,0),0)</f>
        <v>0</v>
      </c>
      <c r="BF59" s="95">
        <f>IF(R59&lt;&gt;"",IF(LEFT(R59,1)="S", Calculs!$C$51,0),0)</f>
        <v>0</v>
      </c>
      <c r="BG59" s="95">
        <f>SUMIF(Calculs!$B$41:$B$46,LEFT(S59,2),Calculs!$C$41:$C$46)</f>
        <v>0</v>
      </c>
      <c r="BH59" s="95">
        <f>IF(T59&lt;&gt;"",IF(LEFT(T59,1)="S", Calculs!$C$48,0),0)</f>
        <v>0</v>
      </c>
      <c r="BI59" s="95">
        <f>IF(W59&lt;&gt;"",IF(LEFT(W59,3)="ETT", Calculs!$C$37,0),0)</f>
        <v>0</v>
      </c>
      <c r="BJ59" s="95">
        <f>IF(X59&lt;&gt;"",IF(LEFT(X59,1)="S", Calculs!$C$51,0),0)</f>
        <v>0</v>
      </c>
      <c r="BK59" s="95">
        <f>IF(Y59&lt;&gt;"",IF(LEFT(Y59,1)="S", Calculs!$C$52,0),0)</f>
        <v>0</v>
      </c>
      <c r="BL59" s="96" t="str">
        <f t="shared" si="26"/>
        <v/>
      </c>
      <c r="BM59" s="95">
        <f>SUMIF(Calculs!$B$32:$B$36,TRIM(BL59),Calculs!$C$32:$C$36)</f>
        <v>0</v>
      </c>
      <c r="BN59" s="95">
        <f>IF(V59&lt;&gt;"",IF(LEFT(V59,1)="S", SUMIF(Calculs!$B$57:$B$61, TRIM(BL59), Calculs!$C$57:$C$61),0),0)</f>
        <v>0</v>
      </c>
      <c r="BO59" s="93" t="str">
        <f t="shared" si="27"/>
        <v>N</v>
      </c>
      <c r="BP59" s="95">
        <f t="shared" si="28"/>
        <v>0</v>
      </c>
      <c r="BQ59" s="95" t="e">
        <f t="shared" si="29"/>
        <v>#VALUE!</v>
      </c>
      <c r="BR59" s="95" t="e">
        <f t="shared" si="30"/>
        <v>#VALUE!</v>
      </c>
    </row>
    <row r="60" spans="1:70" ht="12.75" customHeight="1">
      <c r="A60" s="81"/>
      <c r="B60" s="107"/>
      <c r="C60" s="1"/>
      <c r="D60" s="1"/>
      <c r="E60" s="1"/>
      <c r="F60" s="1"/>
      <c r="G60" s="1"/>
      <c r="H60" s="34"/>
      <c r="I60" s="83"/>
      <c r="J60" s="83"/>
      <c r="K60" s="83"/>
      <c r="L60" s="83"/>
      <c r="M60" s="83"/>
      <c r="N60" s="83"/>
      <c r="O60" s="83"/>
      <c r="P60" s="83"/>
      <c r="Q60" s="83"/>
      <c r="R60" s="1"/>
      <c r="S60" s="84"/>
      <c r="T60" s="84"/>
      <c r="V60" s="84"/>
      <c r="W60" s="83"/>
      <c r="X60" s="83"/>
      <c r="Y60" s="83"/>
      <c r="Z60" s="1"/>
      <c r="AA60" s="1"/>
      <c r="AB60" s="3"/>
      <c r="AC60" s="84"/>
      <c r="AD60" s="84"/>
      <c r="AE60" s="84"/>
      <c r="AF60" s="85"/>
      <c r="AG60" s="86"/>
      <c r="AH60" s="86"/>
      <c r="AI60" s="86"/>
      <c r="AJ60" s="86"/>
      <c r="AK60" s="87"/>
      <c r="AL60" s="87"/>
      <c r="AM60" s="87"/>
      <c r="AN60" s="87"/>
      <c r="AO60" s="88"/>
      <c r="AP60" s="89"/>
      <c r="AQ60" s="90" t="str">
        <f t="shared" si="7"/>
        <v/>
      </c>
      <c r="AR60" s="91">
        <f t="shared" si="8"/>
        <v>2</v>
      </c>
      <c r="AS60" s="92" t="str">
        <f t="shared" si="19"/>
        <v/>
      </c>
      <c r="AT60" s="93">
        <f t="shared" si="20"/>
        <v>0</v>
      </c>
      <c r="AU60" s="93">
        <f t="shared" si="21"/>
        <v>0</v>
      </c>
      <c r="AV60" s="93" t="str">
        <f t="shared" si="22"/>
        <v>01N</v>
      </c>
      <c r="AW60" s="94" t="str">
        <f t="shared" si="23"/>
        <v/>
      </c>
      <c r="AX60" s="95">
        <f>SUMIF(Calculs!$B$2:$B$34,AW60,Calculs!$C$2:$C$34)</f>
        <v>0</v>
      </c>
      <c r="AY60" s="95">
        <f>IF(K60&lt;&gt;"",IF(LEFT(K60,1)="S", Calculs!$C$55,0),0)</f>
        <v>0</v>
      </c>
      <c r="AZ60" s="95">
        <f>IF(L60&lt;&gt;"",IF(LEFT(L60,1)="S", Calculs!$C$51,0),0)</f>
        <v>0</v>
      </c>
      <c r="BA60" s="95">
        <f>IF(M60&lt;&gt;"",IF(LEFT(M60,1)="S", Calculs!$C$52,0),0)</f>
        <v>0</v>
      </c>
      <c r="BB60" s="96" t="str">
        <f t="shared" si="24"/>
        <v/>
      </c>
      <c r="BC60" s="207" t="str">
        <f t="shared" si="25"/>
        <v/>
      </c>
      <c r="BD60" s="96">
        <f>SUMIF(Calculs!$B$2:$B$34,BB60,Calculs!$C$2:$C$34)</f>
        <v>0</v>
      </c>
      <c r="BE60" s="95">
        <f>IF(Q60&lt;&gt;"",IF(LEFT(Q60,1)="S", Calculs!$C$52,0),0)</f>
        <v>0</v>
      </c>
      <c r="BF60" s="95">
        <f>IF(R60&lt;&gt;"",IF(LEFT(R60,1)="S", Calculs!$C$51,0),0)</f>
        <v>0</v>
      </c>
      <c r="BG60" s="95">
        <f>SUMIF(Calculs!$B$41:$B$46,LEFT(S60,2),Calculs!$C$41:$C$46)</f>
        <v>0</v>
      </c>
      <c r="BH60" s="95">
        <f>IF(T60&lt;&gt;"",IF(LEFT(T60,1)="S", Calculs!$C$48,0),0)</f>
        <v>0</v>
      </c>
      <c r="BI60" s="95">
        <f>IF(W60&lt;&gt;"",IF(LEFT(W60,3)="ETT", Calculs!$C$37,0),0)</f>
        <v>0</v>
      </c>
      <c r="BJ60" s="95">
        <f>IF(X60&lt;&gt;"",IF(LEFT(X60,1)="S", Calculs!$C$51,0),0)</f>
        <v>0</v>
      </c>
      <c r="BK60" s="95">
        <f>IF(Y60&lt;&gt;"",IF(LEFT(Y60,1)="S", Calculs!$C$52,0),0)</f>
        <v>0</v>
      </c>
      <c r="BL60" s="96" t="str">
        <f t="shared" si="26"/>
        <v/>
      </c>
      <c r="BM60" s="95">
        <f>SUMIF(Calculs!$B$32:$B$36,TRIM(BL60),Calculs!$C$32:$C$36)</f>
        <v>0</v>
      </c>
      <c r="BN60" s="95">
        <f>IF(V60&lt;&gt;"",IF(LEFT(V60,1)="S", SUMIF(Calculs!$B$57:$B$61, TRIM(BL60), Calculs!$C$57:$C$61),0),0)</f>
        <v>0</v>
      </c>
      <c r="BO60" s="93" t="str">
        <f t="shared" si="27"/>
        <v>N</v>
      </c>
      <c r="BP60" s="95">
        <f t="shared" si="28"/>
        <v>0</v>
      </c>
      <c r="BQ60" s="95" t="e">
        <f t="shared" si="29"/>
        <v>#VALUE!</v>
      </c>
      <c r="BR60" s="95" t="e">
        <f t="shared" si="30"/>
        <v>#VALUE!</v>
      </c>
    </row>
    <row r="61" spans="1:70" ht="12.75" customHeight="1">
      <c r="A61" s="81"/>
      <c r="B61" s="107"/>
      <c r="C61" s="1"/>
      <c r="D61" s="1"/>
      <c r="E61" s="1"/>
      <c r="F61" s="1"/>
      <c r="G61" s="1"/>
      <c r="H61" s="34"/>
      <c r="I61" s="83"/>
      <c r="J61" s="83"/>
      <c r="K61" s="83"/>
      <c r="L61" s="83"/>
      <c r="M61" s="83"/>
      <c r="N61" s="83"/>
      <c r="O61" s="83"/>
      <c r="P61" s="83"/>
      <c r="Q61" s="83"/>
      <c r="R61" s="1"/>
      <c r="S61" s="84"/>
      <c r="T61" s="84"/>
      <c r="V61" s="84"/>
      <c r="W61" s="83"/>
      <c r="X61" s="83"/>
      <c r="Y61" s="83"/>
      <c r="Z61" s="1"/>
      <c r="AA61" s="1"/>
      <c r="AB61" s="3"/>
      <c r="AC61" s="84"/>
      <c r="AD61" s="84"/>
      <c r="AE61" s="84"/>
      <c r="AF61" s="85"/>
      <c r="AG61" s="86"/>
      <c r="AH61" s="86"/>
      <c r="AI61" s="86"/>
      <c r="AJ61" s="86"/>
      <c r="AK61" s="87"/>
      <c r="AL61" s="87"/>
      <c r="AM61" s="87"/>
      <c r="AN61" s="87"/>
      <c r="AO61" s="88"/>
      <c r="AP61" s="89"/>
      <c r="AQ61" s="90" t="str">
        <f t="shared" si="7"/>
        <v/>
      </c>
      <c r="AR61" s="91">
        <f t="shared" si="8"/>
        <v>2</v>
      </c>
      <c r="AS61" s="92" t="str">
        <f t="shared" si="19"/>
        <v/>
      </c>
      <c r="AT61" s="93">
        <f t="shared" si="20"/>
        <v>0</v>
      </c>
      <c r="AU61" s="93">
        <f t="shared" si="21"/>
        <v>0</v>
      </c>
      <c r="AV61" s="93" t="str">
        <f t="shared" si="22"/>
        <v>01N</v>
      </c>
      <c r="AW61" s="94" t="str">
        <f t="shared" si="23"/>
        <v/>
      </c>
      <c r="AX61" s="95">
        <f>SUMIF(Calculs!$B$2:$B$34,AW61,Calculs!$C$2:$C$34)</f>
        <v>0</v>
      </c>
      <c r="AY61" s="95">
        <f>IF(K61&lt;&gt;"",IF(LEFT(K61,1)="S", Calculs!$C$55,0),0)</f>
        <v>0</v>
      </c>
      <c r="AZ61" s="95">
        <f>IF(L61&lt;&gt;"",IF(LEFT(L61,1)="S", Calculs!$C$51,0),0)</f>
        <v>0</v>
      </c>
      <c r="BA61" s="95">
        <f>IF(M61&lt;&gt;"",IF(LEFT(M61,1)="S", Calculs!$C$52,0),0)</f>
        <v>0</v>
      </c>
      <c r="BB61" s="96" t="str">
        <f t="shared" si="24"/>
        <v/>
      </c>
      <c r="BC61" s="207" t="str">
        <f t="shared" si="25"/>
        <v/>
      </c>
      <c r="BD61" s="96">
        <f>SUMIF(Calculs!$B$2:$B$34,BB61,Calculs!$C$2:$C$34)</f>
        <v>0</v>
      </c>
      <c r="BE61" s="95">
        <f>IF(Q61&lt;&gt;"",IF(LEFT(Q61,1)="S", Calculs!$C$52,0),0)</f>
        <v>0</v>
      </c>
      <c r="BF61" s="95">
        <f>IF(R61&lt;&gt;"",IF(LEFT(R61,1)="S", Calculs!$C$51,0),0)</f>
        <v>0</v>
      </c>
      <c r="BG61" s="95">
        <f>SUMIF(Calculs!$B$41:$B$46,LEFT(S61,2),Calculs!$C$41:$C$46)</f>
        <v>0</v>
      </c>
      <c r="BH61" s="95">
        <f>IF(T61&lt;&gt;"",IF(LEFT(T61,1)="S", Calculs!$C$48,0),0)</f>
        <v>0</v>
      </c>
      <c r="BI61" s="95">
        <f>IF(W61&lt;&gt;"",IF(LEFT(W61,3)="ETT", Calculs!$C$37,0),0)</f>
        <v>0</v>
      </c>
      <c r="BJ61" s="95">
        <f>IF(X61&lt;&gt;"",IF(LEFT(X61,1)="S", Calculs!$C$51,0),0)</f>
        <v>0</v>
      </c>
      <c r="BK61" s="95">
        <f>IF(Y61&lt;&gt;"",IF(LEFT(Y61,1)="S", Calculs!$C$52,0),0)</f>
        <v>0</v>
      </c>
      <c r="BL61" s="96" t="str">
        <f t="shared" si="26"/>
        <v/>
      </c>
      <c r="BM61" s="95">
        <f>SUMIF(Calculs!$B$32:$B$36,TRIM(BL61),Calculs!$C$32:$C$36)</f>
        <v>0</v>
      </c>
      <c r="BN61" s="95">
        <f>IF(V61&lt;&gt;"",IF(LEFT(V61,1)="S", SUMIF(Calculs!$B$57:$B$61, TRIM(BL61), Calculs!$C$57:$C$61),0),0)</f>
        <v>0</v>
      </c>
      <c r="BO61" s="93" t="str">
        <f t="shared" si="27"/>
        <v>N</v>
      </c>
      <c r="BP61" s="95">
        <f t="shared" si="28"/>
        <v>0</v>
      </c>
      <c r="BQ61" s="95" t="e">
        <f t="shared" si="29"/>
        <v>#VALUE!</v>
      </c>
      <c r="BR61" s="95" t="e">
        <f t="shared" si="30"/>
        <v>#VALUE!</v>
      </c>
    </row>
    <row r="62" spans="1:70" ht="12.75" customHeight="1">
      <c r="A62" s="81"/>
      <c r="B62" s="107"/>
      <c r="C62" s="1"/>
      <c r="D62" s="1"/>
      <c r="E62" s="1"/>
      <c r="F62" s="1"/>
      <c r="G62" s="1"/>
      <c r="H62" s="34"/>
      <c r="I62" s="83"/>
      <c r="J62" s="83"/>
      <c r="K62" s="83"/>
      <c r="L62" s="83"/>
      <c r="M62" s="83"/>
      <c r="N62" s="83"/>
      <c r="O62" s="83"/>
      <c r="P62" s="83"/>
      <c r="Q62" s="83"/>
      <c r="R62" s="1"/>
      <c r="S62" s="84"/>
      <c r="T62" s="84"/>
      <c r="V62" s="84"/>
      <c r="W62" s="83"/>
      <c r="X62" s="83"/>
      <c r="Y62" s="83"/>
      <c r="Z62" s="1"/>
      <c r="AA62" s="1"/>
      <c r="AB62" s="3"/>
      <c r="AC62" s="84"/>
      <c r="AD62" s="84"/>
      <c r="AE62" s="84"/>
      <c r="AF62" s="85"/>
      <c r="AG62" s="86"/>
      <c r="AH62" s="86"/>
      <c r="AI62" s="86"/>
      <c r="AJ62" s="86"/>
      <c r="AK62" s="87"/>
      <c r="AL62" s="87"/>
      <c r="AM62" s="87"/>
      <c r="AN62" s="87"/>
      <c r="AO62" s="88"/>
      <c r="AP62" s="89"/>
      <c r="AQ62" s="90" t="str">
        <f t="shared" si="7"/>
        <v/>
      </c>
      <c r="AR62" s="91">
        <f t="shared" si="8"/>
        <v>2</v>
      </c>
      <c r="AS62" s="92" t="str">
        <f t="shared" si="19"/>
        <v/>
      </c>
      <c r="AT62" s="93">
        <f t="shared" si="20"/>
        <v>0</v>
      </c>
      <c r="AU62" s="93">
        <f t="shared" si="21"/>
        <v>0</v>
      </c>
      <c r="AV62" s="93" t="str">
        <f t="shared" si="22"/>
        <v>01N</v>
      </c>
      <c r="AW62" s="94" t="str">
        <f t="shared" si="23"/>
        <v/>
      </c>
      <c r="AX62" s="95">
        <f>SUMIF(Calculs!$B$2:$B$34,AW62,Calculs!$C$2:$C$34)</f>
        <v>0</v>
      </c>
      <c r="AY62" s="95">
        <f>IF(K62&lt;&gt;"",IF(LEFT(K62,1)="S", Calculs!$C$55,0),0)</f>
        <v>0</v>
      </c>
      <c r="AZ62" s="95">
        <f>IF(L62&lt;&gt;"",IF(LEFT(L62,1)="S", Calculs!$C$51,0),0)</f>
        <v>0</v>
      </c>
      <c r="BA62" s="95">
        <f>IF(M62&lt;&gt;"",IF(LEFT(M62,1)="S", Calculs!$C$52,0),0)</f>
        <v>0</v>
      </c>
      <c r="BB62" s="96" t="str">
        <f t="shared" si="24"/>
        <v/>
      </c>
      <c r="BC62" s="207" t="str">
        <f t="shared" si="25"/>
        <v/>
      </c>
      <c r="BD62" s="96">
        <f>SUMIF(Calculs!$B$2:$B$34,BB62,Calculs!$C$2:$C$34)</f>
        <v>0</v>
      </c>
      <c r="BE62" s="95">
        <f>IF(Q62&lt;&gt;"",IF(LEFT(Q62,1)="S", Calculs!$C$52,0),0)</f>
        <v>0</v>
      </c>
      <c r="BF62" s="95">
        <f>IF(R62&lt;&gt;"",IF(LEFT(R62,1)="S", Calculs!$C$51,0),0)</f>
        <v>0</v>
      </c>
      <c r="BG62" s="95">
        <f>SUMIF(Calculs!$B$41:$B$46,LEFT(S62,2),Calculs!$C$41:$C$46)</f>
        <v>0</v>
      </c>
      <c r="BH62" s="95">
        <f>IF(T62&lt;&gt;"",IF(LEFT(T62,1)="S", Calculs!$C$48,0),0)</f>
        <v>0</v>
      </c>
      <c r="BI62" s="95">
        <f>IF(W62&lt;&gt;"",IF(LEFT(W62,3)="ETT", Calculs!$C$37,0),0)</f>
        <v>0</v>
      </c>
      <c r="BJ62" s="95">
        <f>IF(X62&lt;&gt;"",IF(LEFT(X62,1)="S", Calculs!$C$51,0),0)</f>
        <v>0</v>
      </c>
      <c r="BK62" s="95">
        <f>IF(Y62&lt;&gt;"",IF(LEFT(Y62,1)="S", Calculs!$C$52,0),0)</f>
        <v>0</v>
      </c>
      <c r="BL62" s="96" t="str">
        <f t="shared" si="26"/>
        <v/>
      </c>
      <c r="BM62" s="95">
        <f>SUMIF(Calculs!$B$32:$B$36,TRIM(BL62),Calculs!$C$32:$C$36)</f>
        <v>0</v>
      </c>
      <c r="BN62" s="95">
        <f>IF(V62&lt;&gt;"",IF(LEFT(V62,1)="S", SUMIF(Calculs!$B$57:$B$61, TRIM(BL62), Calculs!$C$57:$C$61),0),0)</f>
        <v>0</v>
      </c>
      <c r="BO62" s="93" t="str">
        <f t="shared" si="27"/>
        <v>N</v>
      </c>
      <c r="BP62" s="95">
        <f t="shared" si="28"/>
        <v>0</v>
      </c>
      <c r="BQ62" s="95" t="e">
        <f t="shared" si="29"/>
        <v>#VALUE!</v>
      </c>
      <c r="BR62" s="95" t="e">
        <f t="shared" si="30"/>
        <v>#VALUE!</v>
      </c>
    </row>
    <row r="63" spans="1:70" ht="12.75" customHeight="1">
      <c r="A63" s="81"/>
      <c r="B63" s="107"/>
      <c r="C63" s="1"/>
      <c r="D63" s="1"/>
      <c r="E63" s="1"/>
      <c r="F63" s="1"/>
      <c r="G63" s="1"/>
      <c r="H63" s="34"/>
      <c r="I63" s="83"/>
      <c r="J63" s="83"/>
      <c r="K63" s="83"/>
      <c r="L63" s="83"/>
      <c r="M63" s="83"/>
      <c r="N63" s="83"/>
      <c r="O63" s="83"/>
      <c r="P63" s="83"/>
      <c r="Q63" s="83"/>
      <c r="R63" s="1"/>
      <c r="S63" s="84"/>
      <c r="T63" s="84"/>
      <c r="V63" s="84"/>
      <c r="W63" s="83"/>
      <c r="X63" s="83"/>
      <c r="Y63" s="83"/>
      <c r="Z63" s="1"/>
      <c r="AA63" s="1"/>
      <c r="AB63" s="3"/>
      <c r="AC63" s="84"/>
      <c r="AD63" s="84"/>
      <c r="AE63" s="84"/>
      <c r="AF63" s="85"/>
      <c r="AG63" s="86"/>
      <c r="AH63" s="86"/>
      <c r="AI63" s="86"/>
      <c r="AJ63" s="86"/>
      <c r="AK63" s="87"/>
      <c r="AL63" s="87"/>
      <c r="AM63" s="87"/>
      <c r="AN63" s="87"/>
      <c r="AO63" s="88"/>
      <c r="AP63" s="89"/>
      <c r="AQ63" s="90" t="str">
        <f t="shared" si="7"/>
        <v/>
      </c>
      <c r="AR63" s="91">
        <f t="shared" si="8"/>
        <v>2</v>
      </c>
      <c r="AS63" s="92" t="str">
        <f t="shared" si="19"/>
        <v/>
      </c>
      <c r="AT63" s="93">
        <f t="shared" si="20"/>
        <v>0</v>
      </c>
      <c r="AU63" s="93">
        <f t="shared" si="21"/>
        <v>0</v>
      </c>
      <c r="AV63" s="93" t="str">
        <f t="shared" si="22"/>
        <v>01N</v>
      </c>
      <c r="AW63" s="94" t="str">
        <f t="shared" si="23"/>
        <v/>
      </c>
      <c r="AX63" s="95">
        <f>SUMIF(Calculs!$B$2:$B$34,AW63,Calculs!$C$2:$C$34)</f>
        <v>0</v>
      </c>
      <c r="AY63" s="95">
        <f>IF(K63&lt;&gt;"",IF(LEFT(K63,1)="S", Calculs!$C$55,0),0)</f>
        <v>0</v>
      </c>
      <c r="AZ63" s="95">
        <f>IF(L63&lt;&gt;"",IF(LEFT(L63,1)="S", Calculs!$C$51,0),0)</f>
        <v>0</v>
      </c>
      <c r="BA63" s="95">
        <f>IF(M63&lt;&gt;"",IF(LEFT(M63,1)="S", Calculs!$C$52,0),0)</f>
        <v>0</v>
      </c>
      <c r="BB63" s="96" t="str">
        <f t="shared" si="24"/>
        <v/>
      </c>
      <c r="BC63" s="207" t="str">
        <f t="shared" si="25"/>
        <v/>
      </c>
      <c r="BD63" s="96">
        <f>SUMIF(Calculs!$B$2:$B$34,BB63,Calculs!$C$2:$C$34)</f>
        <v>0</v>
      </c>
      <c r="BE63" s="95">
        <f>IF(Q63&lt;&gt;"",IF(LEFT(Q63,1)="S", Calculs!$C$52,0),0)</f>
        <v>0</v>
      </c>
      <c r="BF63" s="95">
        <f>IF(R63&lt;&gt;"",IF(LEFT(R63,1)="S", Calculs!$C$51,0),0)</f>
        <v>0</v>
      </c>
      <c r="BG63" s="95">
        <f>SUMIF(Calculs!$B$41:$B$46,LEFT(S63,2),Calculs!$C$41:$C$46)</f>
        <v>0</v>
      </c>
      <c r="BH63" s="95">
        <f>IF(T63&lt;&gt;"",IF(LEFT(T63,1)="S", Calculs!$C$48,0),0)</f>
        <v>0</v>
      </c>
      <c r="BI63" s="95">
        <f>IF(W63&lt;&gt;"",IF(LEFT(W63,3)="ETT", Calculs!$C$37,0),0)</f>
        <v>0</v>
      </c>
      <c r="BJ63" s="95">
        <f>IF(X63&lt;&gt;"",IF(LEFT(X63,1)="S", Calculs!$C$51,0),0)</f>
        <v>0</v>
      </c>
      <c r="BK63" s="95">
        <f>IF(Y63&lt;&gt;"",IF(LEFT(Y63,1)="S", Calculs!$C$52,0),0)</f>
        <v>0</v>
      </c>
      <c r="BL63" s="96" t="str">
        <f t="shared" si="26"/>
        <v/>
      </c>
      <c r="BM63" s="95">
        <f>SUMIF(Calculs!$B$32:$B$36,TRIM(BL63),Calculs!$C$32:$C$36)</f>
        <v>0</v>
      </c>
      <c r="BN63" s="95">
        <f>IF(V63&lt;&gt;"",IF(LEFT(V63,1)="S", SUMIF(Calculs!$B$57:$B$61, TRIM(BL63), Calculs!$C$57:$C$61),0),0)</f>
        <v>0</v>
      </c>
      <c r="BO63" s="93" t="str">
        <f t="shared" si="27"/>
        <v>N</v>
      </c>
      <c r="BP63" s="95">
        <f t="shared" si="28"/>
        <v>0</v>
      </c>
      <c r="BQ63" s="95" t="e">
        <f t="shared" si="29"/>
        <v>#VALUE!</v>
      </c>
      <c r="BR63" s="95" t="e">
        <f t="shared" si="30"/>
        <v>#VALUE!</v>
      </c>
    </row>
    <row r="64" spans="1:70" ht="12.75" customHeight="1">
      <c r="A64" s="81"/>
      <c r="B64" s="107"/>
      <c r="C64" s="1"/>
      <c r="D64" s="1"/>
      <c r="E64" s="1"/>
      <c r="F64" s="1"/>
      <c r="G64" s="1"/>
      <c r="H64" s="34"/>
      <c r="I64" s="83"/>
      <c r="J64" s="83"/>
      <c r="K64" s="83"/>
      <c r="L64" s="83"/>
      <c r="M64" s="83"/>
      <c r="N64" s="83"/>
      <c r="O64" s="83"/>
      <c r="P64" s="83"/>
      <c r="Q64" s="83"/>
      <c r="R64" s="1"/>
      <c r="S64" s="84"/>
      <c r="T64" s="84"/>
      <c r="V64" s="84"/>
      <c r="W64" s="83"/>
      <c r="X64" s="83"/>
      <c r="Y64" s="83"/>
      <c r="Z64" s="1"/>
      <c r="AA64" s="1"/>
      <c r="AB64" s="3"/>
      <c r="AC64" s="84"/>
      <c r="AD64" s="84"/>
      <c r="AE64" s="84"/>
      <c r="AF64" s="85"/>
      <c r="AG64" s="86"/>
      <c r="AH64" s="86"/>
      <c r="AI64" s="86"/>
      <c r="AJ64" s="86"/>
      <c r="AK64" s="87"/>
      <c r="AL64" s="87"/>
      <c r="AM64" s="87"/>
      <c r="AN64" s="87"/>
      <c r="AO64" s="88"/>
      <c r="AP64" s="89"/>
      <c r="AQ64" s="90" t="str">
        <f t="shared" si="7"/>
        <v/>
      </c>
      <c r="AR64" s="91">
        <f t="shared" si="8"/>
        <v>2</v>
      </c>
      <c r="AS64" s="92" t="str">
        <f t="shared" si="19"/>
        <v/>
      </c>
      <c r="AT64" s="93">
        <f t="shared" si="20"/>
        <v>0</v>
      </c>
      <c r="AU64" s="93">
        <f t="shared" si="21"/>
        <v>0</v>
      </c>
      <c r="AV64" s="93" t="str">
        <f t="shared" si="22"/>
        <v>01N</v>
      </c>
      <c r="AW64" s="94" t="str">
        <f t="shared" si="23"/>
        <v/>
      </c>
      <c r="AX64" s="95">
        <f>SUMIF(Calculs!$B$2:$B$34,AW64,Calculs!$C$2:$C$34)</f>
        <v>0</v>
      </c>
      <c r="AY64" s="95">
        <f>IF(K64&lt;&gt;"",IF(LEFT(K64,1)="S", Calculs!$C$55,0),0)</f>
        <v>0</v>
      </c>
      <c r="AZ64" s="95">
        <f>IF(L64&lt;&gt;"",IF(LEFT(L64,1)="S", Calculs!$C$51,0),0)</f>
        <v>0</v>
      </c>
      <c r="BA64" s="95">
        <f>IF(M64&lt;&gt;"",IF(LEFT(M64,1)="S", Calculs!$C$52,0),0)</f>
        <v>0</v>
      </c>
      <c r="BB64" s="96" t="str">
        <f t="shared" si="24"/>
        <v/>
      </c>
      <c r="BC64" s="207" t="str">
        <f t="shared" si="25"/>
        <v/>
      </c>
      <c r="BD64" s="96">
        <f>SUMIF(Calculs!$B$2:$B$34,BB64,Calculs!$C$2:$C$34)</f>
        <v>0</v>
      </c>
      <c r="BE64" s="95">
        <f>IF(Q64&lt;&gt;"",IF(LEFT(Q64,1)="S", Calculs!$C$52,0),0)</f>
        <v>0</v>
      </c>
      <c r="BF64" s="95">
        <f>IF(R64&lt;&gt;"",IF(LEFT(R64,1)="S", Calculs!$C$51,0),0)</f>
        <v>0</v>
      </c>
      <c r="BG64" s="95">
        <f>SUMIF(Calculs!$B$41:$B$46,LEFT(S64,2),Calculs!$C$41:$C$46)</f>
        <v>0</v>
      </c>
      <c r="BH64" s="95">
        <f>IF(T64&lt;&gt;"",IF(LEFT(T64,1)="S", Calculs!$C$48,0),0)</f>
        <v>0</v>
      </c>
      <c r="BI64" s="95">
        <f>IF(W64&lt;&gt;"",IF(LEFT(W64,3)="ETT", Calculs!$C$37,0),0)</f>
        <v>0</v>
      </c>
      <c r="BJ64" s="95">
        <f>IF(X64&lt;&gt;"",IF(LEFT(X64,1)="S", Calculs!$C$51,0),0)</f>
        <v>0</v>
      </c>
      <c r="BK64" s="95">
        <f>IF(Y64&lt;&gt;"",IF(LEFT(Y64,1)="S", Calculs!$C$52,0),0)</f>
        <v>0</v>
      </c>
      <c r="BL64" s="96" t="str">
        <f t="shared" si="26"/>
        <v/>
      </c>
      <c r="BM64" s="95">
        <f>SUMIF(Calculs!$B$32:$B$36,TRIM(BL64),Calculs!$C$32:$C$36)</f>
        <v>0</v>
      </c>
      <c r="BN64" s="95">
        <f>IF(V64&lt;&gt;"",IF(LEFT(V64,1)="S", SUMIF(Calculs!$B$57:$B$61, TRIM(BL64), Calculs!$C$57:$C$61),0),0)</f>
        <v>0</v>
      </c>
      <c r="BO64" s="93" t="str">
        <f t="shared" si="27"/>
        <v>N</v>
      </c>
      <c r="BP64" s="95">
        <f t="shared" si="28"/>
        <v>0</v>
      </c>
      <c r="BQ64" s="95" t="e">
        <f t="shared" si="29"/>
        <v>#VALUE!</v>
      </c>
      <c r="BR64" s="95" t="e">
        <f t="shared" si="30"/>
        <v>#VALUE!</v>
      </c>
    </row>
    <row r="65" spans="1:70" ht="12.75" customHeight="1">
      <c r="A65" s="81"/>
      <c r="B65" s="107"/>
      <c r="C65" s="1"/>
      <c r="D65" s="1"/>
      <c r="E65" s="1"/>
      <c r="F65" s="1"/>
      <c r="G65" s="1"/>
      <c r="H65" s="34"/>
      <c r="I65" s="83"/>
      <c r="J65" s="83"/>
      <c r="K65" s="83"/>
      <c r="L65" s="83"/>
      <c r="M65" s="83"/>
      <c r="N65" s="83"/>
      <c r="O65" s="83"/>
      <c r="P65" s="83"/>
      <c r="Q65" s="83"/>
      <c r="R65" s="1"/>
      <c r="S65" s="84"/>
      <c r="T65" s="84"/>
      <c r="V65" s="84"/>
      <c r="W65" s="83"/>
      <c r="X65" s="83"/>
      <c r="Y65" s="83"/>
      <c r="Z65" s="1"/>
      <c r="AA65" s="1"/>
      <c r="AB65" s="3"/>
      <c r="AC65" s="84"/>
      <c r="AD65" s="84"/>
      <c r="AE65" s="84"/>
      <c r="AF65" s="85"/>
      <c r="AG65" s="86"/>
      <c r="AH65" s="86"/>
      <c r="AI65" s="86"/>
      <c r="AJ65" s="86"/>
      <c r="AK65" s="87"/>
      <c r="AL65" s="87"/>
      <c r="AM65" s="87"/>
      <c r="AN65" s="87"/>
      <c r="AO65" s="88"/>
      <c r="AP65" s="89"/>
      <c r="AQ65" s="90" t="str">
        <f t="shared" si="7"/>
        <v/>
      </c>
      <c r="AR65" s="91">
        <f t="shared" si="8"/>
        <v>2</v>
      </c>
      <c r="AS65" s="92" t="str">
        <f t="shared" si="19"/>
        <v/>
      </c>
      <c r="AT65" s="93">
        <f t="shared" si="20"/>
        <v>0</v>
      </c>
      <c r="AU65" s="93">
        <f t="shared" si="21"/>
        <v>0</v>
      </c>
      <c r="AV65" s="93" t="str">
        <f t="shared" si="22"/>
        <v>01N</v>
      </c>
      <c r="AW65" s="94" t="str">
        <f t="shared" si="23"/>
        <v/>
      </c>
      <c r="AX65" s="95">
        <f>SUMIF(Calculs!$B$2:$B$34,AW65,Calculs!$C$2:$C$34)</f>
        <v>0</v>
      </c>
      <c r="AY65" s="95">
        <f>IF(K65&lt;&gt;"",IF(LEFT(K65,1)="S", Calculs!$C$55,0),0)</f>
        <v>0</v>
      </c>
      <c r="AZ65" s="95">
        <f>IF(L65&lt;&gt;"",IF(LEFT(L65,1)="S", Calculs!$C$51,0),0)</f>
        <v>0</v>
      </c>
      <c r="BA65" s="95">
        <f>IF(M65&lt;&gt;"",IF(LEFT(M65,1)="S", Calculs!$C$52,0),0)</f>
        <v>0</v>
      </c>
      <c r="BB65" s="96" t="str">
        <f t="shared" si="24"/>
        <v/>
      </c>
      <c r="BC65" s="207" t="str">
        <f t="shared" si="25"/>
        <v/>
      </c>
      <c r="BD65" s="96">
        <f>SUMIF(Calculs!$B$2:$B$34,BB65,Calculs!$C$2:$C$34)</f>
        <v>0</v>
      </c>
      <c r="BE65" s="95">
        <f>IF(Q65&lt;&gt;"",IF(LEFT(Q65,1)="S", Calculs!$C$52,0),0)</f>
        <v>0</v>
      </c>
      <c r="BF65" s="95">
        <f>IF(R65&lt;&gt;"",IF(LEFT(R65,1)="S", Calculs!$C$51,0),0)</f>
        <v>0</v>
      </c>
      <c r="BG65" s="95">
        <f>SUMIF(Calculs!$B$41:$B$46,LEFT(S65,2),Calculs!$C$41:$C$46)</f>
        <v>0</v>
      </c>
      <c r="BH65" s="95">
        <f>IF(T65&lt;&gt;"",IF(LEFT(T65,1)="S", Calculs!$C$48,0),0)</f>
        <v>0</v>
      </c>
      <c r="BI65" s="95">
        <f>IF(W65&lt;&gt;"",IF(LEFT(W65,3)="ETT", Calculs!$C$37,0),0)</f>
        <v>0</v>
      </c>
      <c r="BJ65" s="95">
        <f>IF(X65&lt;&gt;"",IF(LEFT(X65,1)="S", Calculs!$C$51,0),0)</f>
        <v>0</v>
      </c>
      <c r="BK65" s="95">
        <f>IF(Y65&lt;&gt;"",IF(LEFT(Y65,1)="S", Calculs!$C$52,0),0)</f>
        <v>0</v>
      </c>
      <c r="BL65" s="96" t="str">
        <f t="shared" si="26"/>
        <v/>
      </c>
      <c r="BM65" s="95">
        <f>SUMIF(Calculs!$B$32:$B$36,TRIM(BL65),Calculs!$C$32:$C$36)</f>
        <v>0</v>
      </c>
      <c r="BN65" s="95">
        <f>IF(V65&lt;&gt;"",IF(LEFT(V65,1)="S", SUMIF(Calculs!$B$57:$B$61, TRIM(BL65), Calculs!$C$57:$C$61),0),0)</f>
        <v>0</v>
      </c>
      <c r="BO65" s="93" t="str">
        <f t="shared" si="27"/>
        <v>N</v>
      </c>
      <c r="BP65" s="95">
        <f t="shared" si="28"/>
        <v>0</v>
      </c>
      <c r="BQ65" s="95" t="e">
        <f t="shared" si="29"/>
        <v>#VALUE!</v>
      </c>
      <c r="BR65" s="95" t="e">
        <f t="shared" si="30"/>
        <v>#VALUE!</v>
      </c>
    </row>
    <row r="66" spans="1:70" ht="12.75" customHeight="1">
      <c r="A66" s="81"/>
      <c r="B66" s="107"/>
      <c r="C66" s="1"/>
      <c r="D66" s="1"/>
      <c r="E66" s="1"/>
      <c r="F66" s="1"/>
      <c r="G66" s="1"/>
      <c r="H66" s="34"/>
      <c r="I66" s="83"/>
      <c r="J66" s="83"/>
      <c r="K66" s="83"/>
      <c r="L66" s="83"/>
      <c r="M66" s="83"/>
      <c r="N66" s="83"/>
      <c r="O66" s="83"/>
      <c r="P66" s="83"/>
      <c r="Q66" s="83"/>
      <c r="R66" s="1"/>
      <c r="S66" s="84"/>
      <c r="T66" s="84"/>
      <c r="V66" s="84"/>
      <c r="W66" s="83"/>
      <c r="X66" s="83"/>
      <c r="Y66" s="83"/>
      <c r="Z66" s="1"/>
      <c r="AA66" s="1"/>
      <c r="AB66" s="3"/>
      <c r="AC66" s="84"/>
      <c r="AD66" s="84"/>
      <c r="AE66" s="84"/>
      <c r="AF66" s="85"/>
      <c r="AG66" s="86"/>
      <c r="AH66" s="86"/>
      <c r="AI66" s="86"/>
      <c r="AJ66" s="86"/>
      <c r="AK66" s="87"/>
      <c r="AL66" s="87"/>
      <c r="AM66" s="87"/>
      <c r="AN66" s="87"/>
      <c r="AO66" s="88"/>
      <c r="AP66" s="89"/>
      <c r="AQ66" s="90" t="str">
        <f t="shared" si="7"/>
        <v/>
      </c>
      <c r="AR66" s="91">
        <f t="shared" si="8"/>
        <v>2</v>
      </c>
      <c r="AS66" s="92" t="str">
        <f t="shared" si="19"/>
        <v/>
      </c>
      <c r="AT66" s="93">
        <f t="shared" si="20"/>
        <v>0</v>
      </c>
      <c r="AU66" s="93">
        <f t="shared" si="21"/>
        <v>0</v>
      </c>
      <c r="AV66" s="93" t="str">
        <f t="shared" si="22"/>
        <v>01N</v>
      </c>
      <c r="AW66" s="94" t="str">
        <f t="shared" si="23"/>
        <v/>
      </c>
      <c r="AX66" s="95">
        <f>SUMIF(Calculs!$B$2:$B$34,AW66,Calculs!$C$2:$C$34)</f>
        <v>0</v>
      </c>
      <c r="AY66" s="95">
        <f>IF(K66&lt;&gt;"",IF(LEFT(K66,1)="S", Calculs!$C$55,0),0)</f>
        <v>0</v>
      </c>
      <c r="AZ66" s="95">
        <f>IF(L66&lt;&gt;"",IF(LEFT(L66,1)="S", Calculs!$C$51,0),0)</f>
        <v>0</v>
      </c>
      <c r="BA66" s="95">
        <f>IF(M66&lt;&gt;"",IF(LEFT(M66,1)="S", Calculs!$C$52,0),0)</f>
        <v>0</v>
      </c>
      <c r="BB66" s="96" t="str">
        <f t="shared" si="24"/>
        <v/>
      </c>
      <c r="BC66" s="207" t="str">
        <f t="shared" si="25"/>
        <v/>
      </c>
      <c r="BD66" s="96">
        <f>SUMIF(Calculs!$B$2:$B$34,BB66,Calculs!$C$2:$C$34)</f>
        <v>0</v>
      </c>
      <c r="BE66" s="95">
        <f>IF(Q66&lt;&gt;"",IF(LEFT(Q66,1)="S", Calculs!$C$52,0),0)</f>
        <v>0</v>
      </c>
      <c r="BF66" s="95">
        <f>IF(R66&lt;&gt;"",IF(LEFT(R66,1)="S", Calculs!$C$51,0),0)</f>
        <v>0</v>
      </c>
      <c r="BG66" s="95">
        <f>SUMIF(Calculs!$B$41:$B$46,LEFT(S66,2),Calculs!$C$41:$C$46)</f>
        <v>0</v>
      </c>
      <c r="BH66" s="95">
        <f>IF(T66&lt;&gt;"",IF(LEFT(T66,1)="S", Calculs!$C$48,0),0)</f>
        <v>0</v>
      </c>
      <c r="BI66" s="95">
        <f>IF(W66&lt;&gt;"",IF(LEFT(W66,3)="ETT", Calculs!$C$37,0),0)</f>
        <v>0</v>
      </c>
      <c r="BJ66" s="95">
        <f>IF(X66&lt;&gt;"",IF(LEFT(X66,1)="S", Calculs!$C$51,0),0)</f>
        <v>0</v>
      </c>
      <c r="BK66" s="95">
        <f>IF(Y66&lt;&gt;"",IF(LEFT(Y66,1)="S", Calculs!$C$52,0),0)</f>
        <v>0</v>
      </c>
      <c r="BL66" s="96" t="str">
        <f t="shared" si="26"/>
        <v/>
      </c>
      <c r="BM66" s="95">
        <f>SUMIF(Calculs!$B$32:$B$36,TRIM(BL66),Calculs!$C$32:$C$36)</f>
        <v>0</v>
      </c>
      <c r="BN66" s="95">
        <f>IF(V66&lt;&gt;"",IF(LEFT(V66,1)="S", SUMIF(Calculs!$B$57:$B$61, TRIM(BL66), Calculs!$C$57:$C$61),0),0)</f>
        <v>0</v>
      </c>
      <c r="BO66" s="93" t="str">
        <f t="shared" si="27"/>
        <v>N</v>
      </c>
      <c r="BP66" s="95">
        <f t="shared" si="28"/>
        <v>0</v>
      </c>
      <c r="BQ66" s="95" t="e">
        <f t="shared" si="29"/>
        <v>#VALUE!</v>
      </c>
      <c r="BR66" s="95" t="e">
        <f t="shared" si="30"/>
        <v>#VALUE!</v>
      </c>
    </row>
    <row r="67" spans="1:70" ht="12.75" customHeight="1">
      <c r="A67" s="81"/>
      <c r="B67" s="107"/>
      <c r="C67" s="1"/>
      <c r="D67" s="1"/>
      <c r="E67" s="1"/>
      <c r="F67" s="1"/>
      <c r="G67" s="1"/>
      <c r="H67" s="34"/>
      <c r="I67" s="83"/>
      <c r="J67" s="83"/>
      <c r="K67" s="83"/>
      <c r="L67" s="83"/>
      <c r="M67" s="83"/>
      <c r="N67" s="83"/>
      <c r="O67" s="83"/>
      <c r="P67" s="83"/>
      <c r="Q67" s="83"/>
      <c r="R67" s="1"/>
      <c r="S67" s="84"/>
      <c r="T67" s="84"/>
      <c r="V67" s="84"/>
      <c r="W67" s="83"/>
      <c r="X67" s="83"/>
      <c r="Y67" s="83"/>
      <c r="Z67" s="1"/>
      <c r="AA67" s="1"/>
      <c r="AB67" s="3"/>
      <c r="AC67" s="84"/>
      <c r="AD67" s="84"/>
      <c r="AE67" s="84"/>
      <c r="AF67" s="85"/>
      <c r="AG67" s="86"/>
      <c r="AH67" s="86"/>
      <c r="AI67" s="86"/>
      <c r="AJ67" s="86"/>
      <c r="AK67" s="87"/>
      <c r="AL67" s="87"/>
      <c r="AM67" s="87"/>
      <c r="AN67" s="87"/>
      <c r="AO67" s="88"/>
      <c r="AP67" s="89"/>
      <c r="AQ67" s="90" t="str">
        <f t="shared" si="7"/>
        <v/>
      </c>
      <c r="AR67" s="91">
        <f t="shared" si="8"/>
        <v>2</v>
      </c>
      <c r="AS67" s="92" t="str">
        <f t="shared" si="19"/>
        <v/>
      </c>
      <c r="AT67" s="93">
        <f t="shared" si="20"/>
        <v>0</v>
      </c>
      <c r="AU67" s="93">
        <f t="shared" si="21"/>
        <v>0</v>
      </c>
      <c r="AV67" s="93" t="str">
        <f t="shared" si="22"/>
        <v>01N</v>
      </c>
      <c r="AW67" s="94" t="str">
        <f t="shared" si="23"/>
        <v/>
      </c>
      <c r="AX67" s="95">
        <f>SUMIF(Calculs!$B$2:$B$34,AW67,Calculs!$C$2:$C$34)</f>
        <v>0</v>
      </c>
      <c r="AY67" s="95">
        <f>IF(K67&lt;&gt;"",IF(LEFT(K67,1)="S", Calculs!$C$55,0),0)</f>
        <v>0</v>
      </c>
      <c r="AZ67" s="95">
        <f>IF(L67&lt;&gt;"",IF(LEFT(L67,1)="S", Calculs!$C$51,0),0)</f>
        <v>0</v>
      </c>
      <c r="BA67" s="95">
        <f>IF(M67&lt;&gt;"",IF(LEFT(M67,1)="S", Calculs!$C$52,0),0)</f>
        <v>0</v>
      </c>
      <c r="BB67" s="96" t="str">
        <f t="shared" si="24"/>
        <v/>
      </c>
      <c r="BC67" s="207" t="str">
        <f t="shared" si="25"/>
        <v/>
      </c>
      <c r="BD67" s="96">
        <f>SUMIF(Calculs!$B$2:$B$34,BB67,Calculs!$C$2:$C$34)</f>
        <v>0</v>
      </c>
      <c r="BE67" s="95">
        <f>IF(Q67&lt;&gt;"",IF(LEFT(Q67,1)="S", Calculs!$C$52,0),0)</f>
        <v>0</v>
      </c>
      <c r="BF67" s="95">
        <f>IF(R67&lt;&gt;"",IF(LEFT(R67,1)="S", Calculs!$C$51,0),0)</f>
        <v>0</v>
      </c>
      <c r="BG67" s="95">
        <f>SUMIF(Calculs!$B$41:$B$46,LEFT(S67,2),Calculs!$C$41:$C$46)</f>
        <v>0</v>
      </c>
      <c r="BH67" s="95">
        <f>IF(T67&lt;&gt;"",IF(LEFT(T67,1)="S", Calculs!$C$48,0),0)</f>
        <v>0</v>
      </c>
      <c r="BI67" s="95">
        <f>IF(W67&lt;&gt;"",IF(LEFT(W67,3)="ETT", Calculs!$C$37,0),0)</f>
        <v>0</v>
      </c>
      <c r="BJ67" s="95">
        <f>IF(X67&lt;&gt;"",IF(LEFT(X67,1)="S", Calculs!$C$51,0),0)</f>
        <v>0</v>
      </c>
      <c r="BK67" s="95">
        <f>IF(Y67&lt;&gt;"",IF(LEFT(Y67,1)="S", Calculs!$C$52,0),0)</f>
        <v>0</v>
      </c>
      <c r="BL67" s="96" t="str">
        <f t="shared" si="26"/>
        <v/>
      </c>
      <c r="BM67" s="95">
        <f>SUMIF(Calculs!$B$32:$B$36,TRIM(BL67),Calculs!$C$32:$C$36)</f>
        <v>0</v>
      </c>
      <c r="BN67" s="95">
        <f>IF(V67&lt;&gt;"",IF(LEFT(V67,1)="S", SUMIF(Calculs!$B$57:$B$61, TRIM(BL67), Calculs!$C$57:$C$61),0),0)</f>
        <v>0</v>
      </c>
      <c r="BO67" s="93" t="str">
        <f t="shared" si="27"/>
        <v>N</v>
      </c>
      <c r="BP67" s="95">
        <f t="shared" si="28"/>
        <v>0</v>
      </c>
      <c r="BQ67" s="95" t="e">
        <f t="shared" si="29"/>
        <v>#VALUE!</v>
      </c>
      <c r="BR67" s="95" t="e">
        <f t="shared" si="30"/>
        <v>#VALUE!</v>
      </c>
    </row>
    <row r="68" spans="1:70" ht="12.75" customHeight="1">
      <c r="A68" s="81"/>
      <c r="B68" s="107"/>
      <c r="C68" s="1"/>
      <c r="D68" s="1"/>
      <c r="E68" s="1"/>
      <c r="F68" s="1"/>
      <c r="G68" s="1"/>
      <c r="H68" s="34"/>
      <c r="I68" s="83"/>
      <c r="J68" s="83"/>
      <c r="K68" s="83"/>
      <c r="L68" s="83"/>
      <c r="M68" s="83"/>
      <c r="N68" s="83"/>
      <c r="O68" s="83"/>
      <c r="P68" s="83"/>
      <c r="Q68" s="83"/>
      <c r="R68" s="1"/>
      <c r="S68" s="84"/>
      <c r="T68" s="84"/>
      <c r="V68" s="84"/>
      <c r="W68" s="83"/>
      <c r="X68" s="83"/>
      <c r="Y68" s="83"/>
      <c r="Z68" s="1"/>
      <c r="AA68" s="1"/>
      <c r="AB68" s="3"/>
      <c r="AC68" s="84"/>
      <c r="AD68" s="84"/>
      <c r="AE68" s="84"/>
      <c r="AF68" s="85"/>
      <c r="AG68" s="86"/>
      <c r="AH68" s="86"/>
      <c r="AI68" s="86"/>
      <c r="AJ68" s="86"/>
      <c r="AK68" s="87"/>
      <c r="AL68" s="87"/>
      <c r="AM68" s="87"/>
      <c r="AN68" s="87"/>
      <c r="AO68" s="88"/>
      <c r="AP68" s="89"/>
      <c r="AQ68" s="90" t="str">
        <f t="shared" si="7"/>
        <v/>
      </c>
      <c r="AR68" s="91">
        <f t="shared" si="8"/>
        <v>2</v>
      </c>
      <c r="AS68" s="92" t="str">
        <f t="shared" si="19"/>
        <v/>
      </c>
      <c r="AT68" s="93">
        <f t="shared" si="20"/>
        <v>0</v>
      </c>
      <c r="AU68" s="93">
        <f t="shared" si="21"/>
        <v>0</v>
      </c>
      <c r="AV68" s="93" t="str">
        <f t="shared" si="22"/>
        <v>01N</v>
      </c>
      <c r="AW68" s="94" t="str">
        <f t="shared" si="23"/>
        <v/>
      </c>
      <c r="AX68" s="95">
        <f>SUMIF(Calculs!$B$2:$B$34,AW68,Calculs!$C$2:$C$34)</f>
        <v>0</v>
      </c>
      <c r="AY68" s="95">
        <f>IF(K68&lt;&gt;"",IF(LEFT(K68,1)="S", Calculs!$C$55,0),0)</f>
        <v>0</v>
      </c>
      <c r="AZ68" s="95">
        <f>IF(L68&lt;&gt;"",IF(LEFT(L68,1)="S", Calculs!$C$51,0),0)</f>
        <v>0</v>
      </c>
      <c r="BA68" s="95">
        <f>IF(M68&lt;&gt;"",IF(LEFT(M68,1)="S", Calculs!$C$52,0),0)</f>
        <v>0</v>
      </c>
      <c r="BB68" s="96" t="str">
        <f t="shared" si="24"/>
        <v/>
      </c>
      <c r="BC68" s="207" t="str">
        <f t="shared" si="25"/>
        <v/>
      </c>
      <c r="BD68" s="96">
        <f>SUMIF(Calculs!$B$2:$B$34,BB68,Calculs!$C$2:$C$34)</f>
        <v>0</v>
      </c>
      <c r="BE68" s="95">
        <f>IF(Q68&lt;&gt;"",IF(LEFT(Q68,1)="S", Calculs!$C$52,0),0)</f>
        <v>0</v>
      </c>
      <c r="BF68" s="95">
        <f>IF(R68&lt;&gt;"",IF(LEFT(R68,1)="S", Calculs!$C$51,0),0)</f>
        <v>0</v>
      </c>
      <c r="BG68" s="95">
        <f>SUMIF(Calculs!$B$41:$B$46,LEFT(S68,2),Calculs!$C$41:$C$46)</f>
        <v>0</v>
      </c>
      <c r="BH68" s="95">
        <f>IF(T68&lt;&gt;"",IF(LEFT(T68,1)="S", Calculs!$C$48,0),0)</f>
        <v>0</v>
      </c>
      <c r="BI68" s="95">
        <f>IF(W68&lt;&gt;"",IF(LEFT(W68,3)="ETT", Calculs!$C$37,0),0)</f>
        <v>0</v>
      </c>
      <c r="BJ68" s="95">
        <f>IF(X68&lt;&gt;"",IF(LEFT(X68,1)="S", Calculs!$C$51,0),0)</f>
        <v>0</v>
      </c>
      <c r="BK68" s="95">
        <f>IF(Y68&lt;&gt;"",IF(LEFT(Y68,1)="S", Calculs!$C$52,0),0)</f>
        <v>0</v>
      </c>
      <c r="BL68" s="96" t="str">
        <f t="shared" si="26"/>
        <v/>
      </c>
      <c r="BM68" s="95">
        <f>SUMIF(Calculs!$B$32:$B$36,TRIM(BL68),Calculs!$C$32:$C$36)</f>
        <v>0</v>
      </c>
      <c r="BN68" s="95">
        <f>IF(V68&lt;&gt;"",IF(LEFT(V68,1)="S", SUMIF(Calculs!$B$57:$B$61, TRIM(BL68), Calculs!$C$57:$C$61),0),0)</f>
        <v>0</v>
      </c>
      <c r="BO68" s="93" t="str">
        <f t="shared" si="27"/>
        <v>N</v>
      </c>
      <c r="BP68" s="95">
        <f t="shared" si="28"/>
        <v>0</v>
      </c>
      <c r="BQ68" s="95" t="e">
        <f t="shared" si="29"/>
        <v>#VALUE!</v>
      </c>
      <c r="BR68" s="95" t="e">
        <f t="shared" si="30"/>
        <v>#VALUE!</v>
      </c>
    </row>
    <row r="69" spans="1:70" ht="12.75" customHeight="1">
      <c r="A69" s="81"/>
      <c r="B69" s="107"/>
      <c r="C69" s="1"/>
      <c r="D69" s="1"/>
      <c r="E69" s="1"/>
      <c r="F69" s="1"/>
      <c r="G69" s="1"/>
      <c r="H69" s="34"/>
      <c r="I69" s="83"/>
      <c r="J69" s="83"/>
      <c r="K69" s="83"/>
      <c r="L69" s="83"/>
      <c r="M69" s="83"/>
      <c r="N69" s="83"/>
      <c r="O69" s="83"/>
      <c r="P69" s="83"/>
      <c r="Q69" s="83"/>
      <c r="R69" s="1"/>
      <c r="S69" s="84"/>
      <c r="T69" s="84"/>
      <c r="V69" s="84"/>
      <c r="W69" s="83"/>
      <c r="X69" s="83"/>
      <c r="Y69" s="83"/>
      <c r="Z69" s="1"/>
      <c r="AA69" s="1"/>
      <c r="AB69" s="3"/>
      <c r="AC69" s="84"/>
      <c r="AD69" s="84"/>
      <c r="AE69" s="84"/>
      <c r="AF69" s="85"/>
      <c r="AG69" s="86"/>
      <c r="AH69" s="86"/>
      <c r="AI69" s="86"/>
      <c r="AJ69" s="86"/>
      <c r="AK69" s="87"/>
      <c r="AL69" s="87"/>
      <c r="AM69" s="87"/>
      <c r="AN69" s="87"/>
      <c r="AO69" s="88"/>
      <c r="AP69" s="89"/>
      <c r="AQ69" s="90" t="str">
        <f t="shared" si="7"/>
        <v/>
      </c>
      <c r="AR69" s="91">
        <f t="shared" si="8"/>
        <v>2</v>
      </c>
      <c r="AS69" s="92" t="str">
        <f t="shared" si="19"/>
        <v/>
      </c>
      <c r="AT69" s="93">
        <f t="shared" si="20"/>
        <v>0</v>
      </c>
      <c r="AU69" s="93">
        <f t="shared" si="21"/>
        <v>0</v>
      </c>
      <c r="AV69" s="93" t="str">
        <f t="shared" si="22"/>
        <v>01N</v>
      </c>
      <c r="AW69" s="94" t="str">
        <f t="shared" si="23"/>
        <v/>
      </c>
      <c r="AX69" s="95">
        <f>SUMIF(Calculs!$B$2:$B$34,AW69,Calculs!$C$2:$C$34)</f>
        <v>0</v>
      </c>
      <c r="AY69" s="95">
        <f>IF(K69&lt;&gt;"",IF(LEFT(K69,1)="S", Calculs!$C$55,0),0)</f>
        <v>0</v>
      </c>
      <c r="AZ69" s="95">
        <f>IF(L69&lt;&gt;"",IF(LEFT(L69,1)="S", Calculs!$C$51,0),0)</f>
        <v>0</v>
      </c>
      <c r="BA69" s="95">
        <f>IF(M69&lt;&gt;"",IF(LEFT(M69,1)="S", Calculs!$C$52,0),0)</f>
        <v>0</v>
      </c>
      <c r="BB69" s="96" t="str">
        <f t="shared" si="24"/>
        <v/>
      </c>
      <c r="BC69" s="207" t="str">
        <f t="shared" si="25"/>
        <v/>
      </c>
      <c r="BD69" s="96">
        <f>SUMIF(Calculs!$B$2:$B$34,BB69,Calculs!$C$2:$C$34)</f>
        <v>0</v>
      </c>
      <c r="BE69" s="95">
        <f>IF(Q69&lt;&gt;"",IF(LEFT(Q69,1)="S", Calculs!$C$52,0),0)</f>
        <v>0</v>
      </c>
      <c r="BF69" s="95">
        <f>IF(R69&lt;&gt;"",IF(LEFT(R69,1)="S", Calculs!$C$51,0),0)</f>
        <v>0</v>
      </c>
      <c r="BG69" s="95">
        <f>SUMIF(Calculs!$B$41:$B$46,LEFT(S69,2),Calculs!$C$41:$C$46)</f>
        <v>0</v>
      </c>
      <c r="BH69" s="95">
        <f>IF(T69&lt;&gt;"",IF(LEFT(T69,1)="S", Calculs!$C$48,0),0)</f>
        <v>0</v>
      </c>
      <c r="BI69" s="95">
        <f>IF(W69&lt;&gt;"",IF(LEFT(W69,3)="ETT", Calculs!$C$37,0),0)</f>
        <v>0</v>
      </c>
      <c r="BJ69" s="95">
        <f>IF(X69&lt;&gt;"",IF(LEFT(X69,1)="S", Calculs!$C$51,0),0)</f>
        <v>0</v>
      </c>
      <c r="BK69" s="95">
        <f>IF(Y69&lt;&gt;"",IF(LEFT(Y69,1)="S", Calculs!$C$52,0),0)</f>
        <v>0</v>
      </c>
      <c r="BL69" s="96" t="str">
        <f t="shared" si="26"/>
        <v/>
      </c>
      <c r="BM69" s="95">
        <f>SUMIF(Calculs!$B$32:$B$36,TRIM(BL69),Calculs!$C$32:$C$36)</f>
        <v>0</v>
      </c>
      <c r="BN69" s="95">
        <f>IF(V69&lt;&gt;"",IF(LEFT(V69,1)="S", SUMIF(Calculs!$B$57:$B$61, TRIM(BL69), Calculs!$C$57:$C$61),0),0)</f>
        <v>0</v>
      </c>
      <c r="BO69" s="93" t="str">
        <f t="shared" si="27"/>
        <v>N</v>
      </c>
      <c r="BP69" s="95">
        <f t="shared" si="28"/>
        <v>0</v>
      </c>
      <c r="BQ69" s="95" t="e">
        <f t="shared" si="29"/>
        <v>#VALUE!</v>
      </c>
      <c r="BR69" s="95" t="e">
        <f t="shared" si="30"/>
        <v>#VALUE!</v>
      </c>
    </row>
    <row r="70" spans="1:70" ht="12.75" customHeight="1">
      <c r="A70" s="81"/>
      <c r="B70" s="107"/>
      <c r="C70" s="1"/>
      <c r="D70" s="1"/>
      <c r="E70" s="1"/>
      <c r="F70" s="1"/>
      <c r="G70" s="1"/>
      <c r="H70" s="34"/>
      <c r="I70" s="83"/>
      <c r="J70" s="83"/>
      <c r="K70" s="83"/>
      <c r="L70" s="83"/>
      <c r="M70" s="83"/>
      <c r="N70" s="83"/>
      <c r="O70" s="83"/>
      <c r="P70" s="83"/>
      <c r="Q70" s="83"/>
      <c r="R70" s="1"/>
      <c r="S70" s="84"/>
      <c r="T70" s="84"/>
      <c r="V70" s="84"/>
      <c r="W70" s="83"/>
      <c r="X70" s="83"/>
      <c r="Y70" s="83"/>
      <c r="Z70" s="1"/>
      <c r="AA70" s="1"/>
      <c r="AB70" s="3"/>
      <c r="AC70" s="84"/>
      <c r="AD70" s="84"/>
      <c r="AE70" s="84"/>
      <c r="AF70" s="85"/>
      <c r="AG70" s="86"/>
      <c r="AH70" s="86"/>
      <c r="AI70" s="86"/>
      <c r="AJ70" s="86"/>
      <c r="AK70" s="87"/>
      <c r="AL70" s="87"/>
      <c r="AM70" s="87"/>
      <c r="AN70" s="87"/>
      <c r="AO70" s="88"/>
      <c r="AP70" s="89"/>
      <c r="AQ70" s="90" t="str">
        <f t="shared" si="7"/>
        <v/>
      </c>
      <c r="AR70" s="91">
        <f t="shared" si="8"/>
        <v>2</v>
      </c>
      <c r="AS70" s="92" t="str">
        <f t="shared" si="19"/>
        <v/>
      </c>
      <c r="AT70" s="93">
        <f t="shared" si="20"/>
        <v>0</v>
      </c>
      <c r="AU70" s="93">
        <f t="shared" si="21"/>
        <v>0</v>
      </c>
      <c r="AV70" s="93" t="str">
        <f t="shared" si="22"/>
        <v>01N</v>
      </c>
      <c r="AW70" s="94" t="str">
        <f t="shared" si="23"/>
        <v/>
      </c>
      <c r="AX70" s="95">
        <f>SUMIF(Calculs!$B$2:$B$34,AW70,Calculs!$C$2:$C$34)</f>
        <v>0</v>
      </c>
      <c r="AY70" s="95">
        <f>IF(K70&lt;&gt;"",IF(LEFT(K70,1)="S", Calculs!$C$55,0),0)</f>
        <v>0</v>
      </c>
      <c r="AZ70" s="95">
        <f>IF(L70&lt;&gt;"",IF(LEFT(L70,1)="S", Calculs!$C$51,0),0)</f>
        <v>0</v>
      </c>
      <c r="BA70" s="95">
        <f>IF(M70&lt;&gt;"",IF(LEFT(M70,1)="S", Calculs!$C$52,0),0)</f>
        <v>0</v>
      </c>
      <c r="BB70" s="96" t="str">
        <f t="shared" si="24"/>
        <v/>
      </c>
      <c r="BC70" s="207" t="str">
        <f t="shared" si="25"/>
        <v/>
      </c>
      <c r="BD70" s="96">
        <f>SUMIF(Calculs!$B$2:$B$34,BB70,Calculs!$C$2:$C$34)</f>
        <v>0</v>
      </c>
      <c r="BE70" s="95">
        <f>IF(Q70&lt;&gt;"",IF(LEFT(Q70,1)="S", Calculs!$C$52,0),0)</f>
        <v>0</v>
      </c>
      <c r="BF70" s="95">
        <f>IF(R70&lt;&gt;"",IF(LEFT(R70,1)="S", Calculs!$C$51,0),0)</f>
        <v>0</v>
      </c>
      <c r="BG70" s="95">
        <f>SUMIF(Calculs!$B$41:$B$46,LEFT(S70,2),Calculs!$C$41:$C$46)</f>
        <v>0</v>
      </c>
      <c r="BH70" s="95">
        <f>IF(T70&lt;&gt;"",IF(LEFT(T70,1)="S", Calculs!$C$48,0),0)</f>
        <v>0</v>
      </c>
      <c r="BI70" s="95">
        <f>IF(W70&lt;&gt;"",IF(LEFT(W70,3)="ETT", Calculs!$C$37,0),0)</f>
        <v>0</v>
      </c>
      <c r="BJ70" s="95">
        <f>IF(X70&lt;&gt;"",IF(LEFT(X70,1)="S", Calculs!$C$51,0),0)</f>
        <v>0</v>
      </c>
      <c r="BK70" s="95">
        <f>IF(Y70&lt;&gt;"",IF(LEFT(Y70,1)="S", Calculs!$C$52,0),0)</f>
        <v>0</v>
      </c>
      <c r="BL70" s="96" t="str">
        <f t="shared" si="26"/>
        <v/>
      </c>
      <c r="BM70" s="95">
        <f>SUMIF(Calculs!$B$32:$B$36,TRIM(BL70),Calculs!$C$32:$C$36)</f>
        <v>0</v>
      </c>
      <c r="BN70" s="95">
        <f>IF(V70&lt;&gt;"",IF(LEFT(V70,1)="S", SUMIF(Calculs!$B$57:$B$61, TRIM(BL70), Calculs!$C$57:$C$61),0),0)</f>
        <v>0</v>
      </c>
      <c r="BO70" s="93" t="str">
        <f t="shared" si="27"/>
        <v>N</v>
      </c>
      <c r="BP70" s="95">
        <f t="shared" si="28"/>
        <v>0</v>
      </c>
      <c r="BQ70" s="95" t="e">
        <f t="shared" si="29"/>
        <v>#VALUE!</v>
      </c>
      <c r="BR70" s="95" t="e">
        <f t="shared" si="30"/>
        <v>#VALUE!</v>
      </c>
    </row>
    <row r="71" spans="1:70" ht="12.75" customHeight="1">
      <c r="A71" s="81"/>
      <c r="B71" s="107"/>
      <c r="C71" s="1"/>
      <c r="D71" s="1"/>
      <c r="E71" s="1"/>
      <c r="F71" s="1"/>
      <c r="G71" s="1"/>
      <c r="H71" s="34"/>
      <c r="I71" s="83"/>
      <c r="J71" s="83"/>
      <c r="K71" s="83"/>
      <c r="L71" s="83"/>
      <c r="M71" s="83"/>
      <c r="N71" s="83"/>
      <c r="O71" s="83"/>
      <c r="P71" s="83"/>
      <c r="Q71" s="83"/>
      <c r="R71" s="1"/>
      <c r="S71" s="84"/>
      <c r="T71" s="84"/>
      <c r="V71" s="84"/>
      <c r="W71" s="83"/>
      <c r="X71" s="83"/>
      <c r="Y71" s="83"/>
      <c r="Z71" s="1"/>
      <c r="AA71" s="1"/>
      <c r="AB71" s="3"/>
      <c r="AC71" s="84"/>
      <c r="AD71" s="84"/>
      <c r="AE71" s="84"/>
      <c r="AF71" s="85"/>
      <c r="AG71" s="86"/>
      <c r="AH71" s="86"/>
      <c r="AI71" s="86"/>
      <c r="AJ71" s="86"/>
      <c r="AK71" s="87"/>
      <c r="AL71" s="87"/>
      <c r="AM71" s="87"/>
      <c r="AN71" s="87"/>
      <c r="AO71" s="88"/>
      <c r="AP71" s="89"/>
      <c r="AQ71" s="90" t="str">
        <f t="shared" si="7"/>
        <v/>
      </c>
      <c r="AR71" s="91">
        <f t="shared" si="8"/>
        <v>2</v>
      </c>
      <c r="AS71" s="92" t="str">
        <f t="shared" si="19"/>
        <v/>
      </c>
      <c r="AT71" s="93">
        <f t="shared" si="20"/>
        <v>0</v>
      </c>
      <c r="AU71" s="93">
        <f t="shared" si="21"/>
        <v>0</v>
      </c>
      <c r="AV71" s="93" t="str">
        <f t="shared" si="22"/>
        <v>01N</v>
      </c>
      <c r="AW71" s="94" t="str">
        <f t="shared" si="23"/>
        <v/>
      </c>
      <c r="AX71" s="95">
        <f>SUMIF(Calculs!$B$2:$B$34,AW71,Calculs!$C$2:$C$34)</f>
        <v>0</v>
      </c>
      <c r="AY71" s="95">
        <f>IF(K71&lt;&gt;"",IF(LEFT(K71,1)="S", Calculs!$C$55,0),0)</f>
        <v>0</v>
      </c>
      <c r="AZ71" s="95">
        <f>IF(L71&lt;&gt;"",IF(LEFT(L71,1)="S", Calculs!$C$51,0),0)</f>
        <v>0</v>
      </c>
      <c r="BA71" s="95">
        <f>IF(M71&lt;&gt;"",IF(LEFT(M71,1)="S", Calculs!$C$52,0),0)</f>
        <v>0</v>
      </c>
      <c r="BB71" s="96" t="str">
        <f t="shared" si="24"/>
        <v/>
      </c>
      <c r="BC71" s="207" t="str">
        <f t="shared" si="25"/>
        <v/>
      </c>
      <c r="BD71" s="96">
        <f>SUMIF(Calculs!$B$2:$B$34,BB71,Calculs!$C$2:$C$34)</f>
        <v>0</v>
      </c>
      <c r="BE71" s="95">
        <f>IF(Q71&lt;&gt;"",IF(LEFT(Q71,1)="S", Calculs!$C$52,0),0)</f>
        <v>0</v>
      </c>
      <c r="BF71" s="95">
        <f>IF(R71&lt;&gt;"",IF(LEFT(R71,1)="S", Calculs!$C$51,0),0)</f>
        <v>0</v>
      </c>
      <c r="BG71" s="95">
        <f>SUMIF(Calculs!$B$41:$B$46,LEFT(S71,2),Calculs!$C$41:$C$46)</f>
        <v>0</v>
      </c>
      <c r="BH71" s="95">
        <f>IF(T71&lt;&gt;"",IF(LEFT(T71,1)="S", Calculs!$C$48,0),0)</f>
        <v>0</v>
      </c>
      <c r="BI71" s="95">
        <f>IF(W71&lt;&gt;"",IF(LEFT(W71,3)="ETT", Calculs!$C$37,0),0)</f>
        <v>0</v>
      </c>
      <c r="BJ71" s="95">
        <f>IF(X71&lt;&gt;"",IF(LEFT(X71,1)="S", Calculs!$C$51,0),0)</f>
        <v>0</v>
      </c>
      <c r="BK71" s="95">
        <f>IF(Y71&lt;&gt;"",IF(LEFT(Y71,1)="S", Calculs!$C$52,0),0)</f>
        <v>0</v>
      </c>
      <c r="BL71" s="96" t="str">
        <f t="shared" si="26"/>
        <v/>
      </c>
      <c r="BM71" s="95">
        <f>SUMIF(Calculs!$B$32:$B$36,TRIM(BL71),Calculs!$C$32:$C$36)</f>
        <v>0</v>
      </c>
      <c r="BN71" s="95">
        <f>IF(V71&lt;&gt;"",IF(LEFT(V71,1)="S", SUMIF(Calculs!$B$57:$B$61, TRIM(BL71), Calculs!$C$57:$C$61),0),0)</f>
        <v>0</v>
      </c>
      <c r="BO71" s="93" t="str">
        <f t="shared" si="27"/>
        <v>N</v>
      </c>
      <c r="BP71" s="95">
        <f t="shared" si="28"/>
        <v>0</v>
      </c>
      <c r="BQ71" s="95" t="e">
        <f t="shared" si="29"/>
        <v>#VALUE!</v>
      </c>
      <c r="BR71" s="95" t="e">
        <f t="shared" si="30"/>
        <v>#VALUE!</v>
      </c>
    </row>
    <row r="72" spans="1:70" ht="12.75" customHeight="1">
      <c r="A72" s="81"/>
      <c r="B72" s="107"/>
      <c r="C72" s="1"/>
      <c r="D72" s="1"/>
      <c r="E72" s="1"/>
      <c r="F72" s="1"/>
      <c r="G72" s="1"/>
      <c r="H72" s="34"/>
      <c r="I72" s="83"/>
      <c r="J72" s="83"/>
      <c r="K72" s="83"/>
      <c r="L72" s="83"/>
      <c r="M72" s="83"/>
      <c r="N72" s="83"/>
      <c r="O72" s="83"/>
      <c r="P72" s="83"/>
      <c r="Q72" s="83"/>
      <c r="R72" s="1"/>
      <c r="S72" s="84"/>
      <c r="T72" s="84"/>
      <c r="V72" s="84"/>
      <c r="W72" s="83"/>
      <c r="X72" s="83"/>
      <c r="Y72" s="83"/>
      <c r="Z72" s="1"/>
      <c r="AA72" s="1"/>
      <c r="AB72" s="3"/>
      <c r="AC72" s="84"/>
      <c r="AD72" s="84"/>
      <c r="AE72" s="84"/>
      <c r="AF72" s="85"/>
      <c r="AG72" s="86"/>
      <c r="AH72" s="86"/>
      <c r="AI72" s="86"/>
      <c r="AJ72" s="86"/>
      <c r="AK72" s="87"/>
      <c r="AL72" s="87"/>
      <c r="AM72" s="87"/>
      <c r="AN72" s="87"/>
      <c r="AO72" s="88"/>
      <c r="AP72" s="89"/>
      <c r="AQ72" s="90" t="str">
        <f t="shared" si="7"/>
        <v/>
      </c>
      <c r="AR72" s="91">
        <f t="shared" si="8"/>
        <v>2</v>
      </c>
      <c r="AS72" s="92" t="str">
        <f t="shared" si="19"/>
        <v/>
      </c>
      <c r="AT72" s="93">
        <f t="shared" si="20"/>
        <v>0</v>
      </c>
      <c r="AU72" s="93">
        <f t="shared" si="21"/>
        <v>0</v>
      </c>
      <c r="AV72" s="93" t="str">
        <f t="shared" si="22"/>
        <v>01N</v>
      </c>
      <c r="AW72" s="94" t="str">
        <f t="shared" si="23"/>
        <v/>
      </c>
      <c r="AX72" s="95">
        <f>SUMIF(Calculs!$B$2:$B$34,AW72,Calculs!$C$2:$C$34)</f>
        <v>0</v>
      </c>
      <c r="AY72" s="95">
        <f>IF(K72&lt;&gt;"",IF(LEFT(K72,1)="S", Calculs!$C$55,0),0)</f>
        <v>0</v>
      </c>
      <c r="AZ72" s="95">
        <f>IF(L72&lt;&gt;"",IF(LEFT(L72,1)="S", Calculs!$C$51,0),0)</f>
        <v>0</v>
      </c>
      <c r="BA72" s="95">
        <f>IF(M72&lt;&gt;"",IF(LEFT(M72,1)="S", Calculs!$C$52,0),0)</f>
        <v>0</v>
      </c>
      <c r="BB72" s="96" t="str">
        <f t="shared" si="24"/>
        <v/>
      </c>
      <c r="BC72" s="207" t="str">
        <f t="shared" si="25"/>
        <v/>
      </c>
      <c r="BD72" s="96">
        <f>SUMIF(Calculs!$B$2:$B$34,BB72,Calculs!$C$2:$C$34)</f>
        <v>0</v>
      </c>
      <c r="BE72" s="95">
        <f>IF(Q72&lt;&gt;"",IF(LEFT(Q72,1)="S", Calculs!$C$52,0),0)</f>
        <v>0</v>
      </c>
      <c r="BF72" s="95">
        <f>IF(R72&lt;&gt;"",IF(LEFT(R72,1)="S", Calculs!$C$51,0),0)</f>
        <v>0</v>
      </c>
      <c r="BG72" s="95">
        <f>SUMIF(Calculs!$B$41:$B$46,LEFT(S72,2),Calculs!$C$41:$C$46)</f>
        <v>0</v>
      </c>
      <c r="BH72" s="95">
        <f>IF(T72&lt;&gt;"",IF(LEFT(T72,1)="S", Calculs!$C$48,0),0)</f>
        <v>0</v>
      </c>
      <c r="BI72" s="95">
        <f>IF(W72&lt;&gt;"",IF(LEFT(W72,3)="ETT", Calculs!$C$37,0),0)</f>
        <v>0</v>
      </c>
      <c r="BJ72" s="95">
        <f>IF(X72&lt;&gt;"",IF(LEFT(X72,1)="S", Calculs!$C$51,0),0)</f>
        <v>0</v>
      </c>
      <c r="BK72" s="95">
        <f>IF(Y72&lt;&gt;"",IF(LEFT(Y72,1)="S", Calculs!$C$52,0),0)</f>
        <v>0</v>
      </c>
      <c r="BL72" s="96" t="str">
        <f t="shared" si="26"/>
        <v/>
      </c>
      <c r="BM72" s="95">
        <f>SUMIF(Calculs!$B$32:$B$36,TRIM(BL72),Calculs!$C$32:$C$36)</f>
        <v>0</v>
      </c>
      <c r="BN72" s="95">
        <f>IF(V72&lt;&gt;"",IF(LEFT(V72,1)="S", SUMIF(Calculs!$B$57:$B$61, TRIM(BL72), Calculs!$C$57:$C$61),0),0)</f>
        <v>0</v>
      </c>
      <c r="BO72" s="93" t="str">
        <f t="shared" si="27"/>
        <v>N</v>
      </c>
      <c r="BP72" s="95">
        <f t="shared" si="28"/>
        <v>0</v>
      </c>
      <c r="BQ72" s="95" t="e">
        <f t="shared" si="29"/>
        <v>#VALUE!</v>
      </c>
      <c r="BR72" s="95" t="e">
        <f t="shared" si="30"/>
        <v>#VALUE!</v>
      </c>
    </row>
    <row r="73" spans="1:70" ht="12.75" customHeight="1">
      <c r="A73" s="81"/>
      <c r="B73" s="107"/>
      <c r="C73" s="1"/>
      <c r="D73" s="1"/>
      <c r="E73" s="1"/>
      <c r="F73" s="1"/>
      <c r="G73" s="1"/>
      <c r="H73" s="34"/>
      <c r="I73" s="83"/>
      <c r="J73" s="83"/>
      <c r="K73" s="83"/>
      <c r="L73" s="83"/>
      <c r="M73" s="83"/>
      <c r="N73" s="83"/>
      <c r="O73" s="83"/>
      <c r="P73" s="83"/>
      <c r="Q73" s="83"/>
      <c r="R73" s="1"/>
      <c r="S73" s="84"/>
      <c r="T73" s="84"/>
      <c r="V73" s="84"/>
      <c r="W73" s="83"/>
      <c r="X73" s="83"/>
      <c r="Y73" s="83"/>
      <c r="Z73" s="1"/>
      <c r="AA73" s="1"/>
      <c r="AB73" s="3"/>
      <c r="AC73" s="84"/>
      <c r="AD73" s="84"/>
      <c r="AE73" s="84"/>
      <c r="AF73" s="85"/>
      <c r="AG73" s="86"/>
      <c r="AH73" s="86"/>
      <c r="AI73" s="86"/>
      <c r="AJ73" s="86"/>
      <c r="AK73" s="87"/>
      <c r="AL73" s="87"/>
      <c r="AM73" s="87"/>
      <c r="AN73" s="87"/>
      <c r="AO73" s="88"/>
      <c r="AP73" s="89"/>
      <c r="AQ73" s="90" t="str">
        <f t="shared" si="7"/>
        <v/>
      </c>
      <c r="AR73" s="91">
        <f t="shared" si="8"/>
        <v>2</v>
      </c>
      <c r="AS73" s="92" t="str">
        <f t="shared" si="19"/>
        <v/>
      </c>
      <c r="AT73" s="93">
        <f t="shared" si="20"/>
        <v>0</v>
      </c>
      <c r="AU73" s="93">
        <f t="shared" si="21"/>
        <v>0</v>
      </c>
      <c r="AV73" s="93" t="str">
        <f t="shared" si="22"/>
        <v>01N</v>
      </c>
      <c r="AW73" s="94" t="str">
        <f t="shared" si="23"/>
        <v/>
      </c>
      <c r="AX73" s="95">
        <f>SUMIF(Calculs!$B$2:$B$34,AW73,Calculs!$C$2:$C$34)</f>
        <v>0</v>
      </c>
      <c r="AY73" s="95">
        <f>IF(K73&lt;&gt;"",IF(LEFT(K73,1)="S", Calculs!$C$55,0),0)</f>
        <v>0</v>
      </c>
      <c r="AZ73" s="95">
        <f>IF(L73&lt;&gt;"",IF(LEFT(L73,1)="S", Calculs!$C$51,0),0)</f>
        <v>0</v>
      </c>
      <c r="BA73" s="95">
        <f>IF(M73&lt;&gt;"",IF(LEFT(M73,1)="S", Calculs!$C$52,0),0)</f>
        <v>0</v>
      </c>
      <c r="BB73" s="96" t="str">
        <f t="shared" si="24"/>
        <v/>
      </c>
      <c r="BC73" s="207" t="str">
        <f t="shared" si="25"/>
        <v/>
      </c>
      <c r="BD73" s="96">
        <f>SUMIF(Calculs!$B$2:$B$34,BB73,Calculs!$C$2:$C$34)</f>
        <v>0</v>
      </c>
      <c r="BE73" s="95">
        <f>IF(Q73&lt;&gt;"",IF(LEFT(Q73,1)="S", Calculs!$C$52,0),0)</f>
        <v>0</v>
      </c>
      <c r="BF73" s="95">
        <f>IF(R73&lt;&gt;"",IF(LEFT(R73,1)="S", Calculs!$C$51,0),0)</f>
        <v>0</v>
      </c>
      <c r="BG73" s="95">
        <f>SUMIF(Calculs!$B$41:$B$46,LEFT(S73,2),Calculs!$C$41:$C$46)</f>
        <v>0</v>
      </c>
      <c r="BH73" s="95">
        <f>IF(T73&lt;&gt;"",IF(LEFT(T73,1)="S", Calculs!$C$48,0),0)</f>
        <v>0</v>
      </c>
      <c r="BI73" s="95">
        <f>IF(W73&lt;&gt;"",IF(LEFT(W73,3)="ETT", Calculs!$C$37,0),0)</f>
        <v>0</v>
      </c>
      <c r="BJ73" s="95">
        <f>IF(X73&lt;&gt;"",IF(LEFT(X73,1)="S", Calculs!$C$51,0),0)</f>
        <v>0</v>
      </c>
      <c r="BK73" s="95">
        <f>IF(Y73&lt;&gt;"",IF(LEFT(Y73,1)="S", Calculs!$C$52,0),0)</f>
        <v>0</v>
      </c>
      <c r="BL73" s="96" t="str">
        <f t="shared" si="26"/>
        <v/>
      </c>
      <c r="BM73" s="95">
        <f>SUMIF(Calculs!$B$32:$B$36,TRIM(BL73),Calculs!$C$32:$C$36)</f>
        <v>0</v>
      </c>
      <c r="BN73" s="95">
        <f>IF(V73&lt;&gt;"",IF(LEFT(V73,1)="S", SUMIF(Calculs!$B$57:$B$61, TRIM(BL73), Calculs!$C$57:$C$61),0),0)</f>
        <v>0</v>
      </c>
      <c r="BO73" s="93" t="str">
        <f t="shared" si="27"/>
        <v>N</v>
      </c>
      <c r="BP73" s="95">
        <f t="shared" si="28"/>
        <v>0</v>
      </c>
      <c r="BQ73" s="95" t="e">
        <f t="shared" si="29"/>
        <v>#VALUE!</v>
      </c>
      <c r="BR73" s="95" t="e">
        <f t="shared" si="30"/>
        <v>#VALUE!</v>
      </c>
    </row>
    <row r="74" spans="1:70" ht="12.75" customHeight="1">
      <c r="A74" s="81"/>
      <c r="B74" s="107"/>
      <c r="C74" s="1"/>
      <c r="D74" s="1"/>
      <c r="E74" s="1"/>
      <c r="F74" s="1"/>
      <c r="G74" s="1"/>
      <c r="H74" s="34"/>
      <c r="I74" s="83"/>
      <c r="J74" s="83"/>
      <c r="K74" s="83"/>
      <c r="L74" s="83"/>
      <c r="M74" s="83"/>
      <c r="N74" s="83"/>
      <c r="O74" s="83"/>
      <c r="P74" s="83"/>
      <c r="Q74" s="83"/>
      <c r="R74" s="1"/>
      <c r="S74" s="84"/>
      <c r="T74" s="84"/>
      <c r="V74" s="84"/>
      <c r="W74" s="83"/>
      <c r="X74" s="83"/>
      <c r="Y74" s="83"/>
      <c r="Z74" s="1"/>
      <c r="AA74" s="1"/>
      <c r="AB74" s="3"/>
      <c r="AC74" s="84"/>
      <c r="AD74" s="84"/>
      <c r="AE74" s="84"/>
      <c r="AF74" s="85"/>
      <c r="AG74" s="86"/>
      <c r="AH74" s="86"/>
      <c r="AI74" s="86"/>
      <c r="AJ74" s="86"/>
      <c r="AK74" s="87"/>
      <c r="AL74" s="87"/>
      <c r="AM74" s="87"/>
      <c r="AN74" s="87"/>
      <c r="AO74" s="88"/>
      <c r="AP74" s="89"/>
      <c r="AQ74" s="90" t="str">
        <f t="shared" si="7"/>
        <v/>
      </c>
      <c r="AR74" s="91">
        <f t="shared" si="8"/>
        <v>2</v>
      </c>
      <c r="AS74" s="92" t="str">
        <f t="shared" si="19"/>
        <v/>
      </c>
      <c r="AT74" s="93">
        <f t="shared" si="20"/>
        <v>0</v>
      </c>
      <c r="AU74" s="93">
        <f t="shared" si="21"/>
        <v>0</v>
      </c>
      <c r="AV74" s="93" t="str">
        <f t="shared" si="22"/>
        <v>01N</v>
      </c>
      <c r="AW74" s="94" t="str">
        <f t="shared" si="23"/>
        <v/>
      </c>
      <c r="AX74" s="95">
        <f>SUMIF(Calculs!$B$2:$B$34,AW74,Calculs!$C$2:$C$34)</f>
        <v>0</v>
      </c>
      <c r="AY74" s="95">
        <f>IF(K74&lt;&gt;"",IF(LEFT(K74,1)="S", Calculs!$C$55,0),0)</f>
        <v>0</v>
      </c>
      <c r="AZ74" s="95">
        <f>IF(L74&lt;&gt;"",IF(LEFT(L74,1)="S", Calculs!$C$51,0),0)</f>
        <v>0</v>
      </c>
      <c r="BA74" s="95">
        <f>IF(M74&lt;&gt;"",IF(LEFT(M74,1)="S", Calculs!$C$52,0),0)</f>
        <v>0</v>
      </c>
      <c r="BB74" s="96" t="str">
        <f t="shared" si="24"/>
        <v/>
      </c>
      <c r="BC74" s="207" t="str">
        <f t="shared" si="25"/>
        <v/>
      </c>
      <c r="BD74" s="96">
        <f>SUMIF(Calculs!$B$2:$B$34,BB74,Calculs!$C$2:$C$34)</f>
        <v>0</v>
      </c>
      <c r="BE74" s="95">
        <f>IF(Q74&lt;&gt;"",IF(LEFT(Q74,1)="S", Calculs!$C$52,0),0)</f>
        <v>0</v>
      </c>
      <c r="BF74" s="95">
        <f>IF(R74&lt;&gt;"",IF(LEFT(R74,1)="S", Calculs!$C$51,0),0)</f>
        <v>0</v>
      </c>
      <c r="BG74" s="95">
        <f>SUMIF(Calculs!$B$41:$B$46,LEFT(S74,2),Calculs!$C$41:$C$46)</f>
        <v>0</v>
      </c>
      <c r="BH74" s="95">
        <f>IF(T74&lt;&gt;"",IF(LEFT(T74,1)="S", Calculs!$C$48,0),0)</f>
        <v>0</v>
      </c>
      <c r="BI74" s="95">
        <f>IF(W74&lt;&gt;"",IF(LEFT(W74,3)="ETT", Calculs!$C$37,0),0)</f>
        <v>0</v>
      </c>
      <c r="BJ74" s="95">
        <f>IF(X74&lt;&gt;"",IF(LEFT(X74,1)="S", Calculs!$C$51,0),0)</f>
        <v>0</v>
      </c>
      <c r="BK74" s="95">
        <f>IF(Y74&lt;&gt;"",IF(LEFT(Y74,1)="S", Calculs!$C$52,0),0)</f>
        <v>0</v>
      </c>
      <c r="BL74" s="96" t="str">
        <f t="shared" si="26"/>
        <v/>
      </c>
      <c r="BM74" s="95">
        <f>SUMIF(Calculs!$B$32:$B$36,TRIM(BL74),Calculs!$C$32:$C$36)</f>
        <v>0</v>
      </c>
      <c r="BN74" s="95">
        <f>IF(V74&lt;&gt;"",IF(LEFT(V74,1)="S", SUMIF(Calculs!$B$57:$B$61, TRIM(BL74), Calculs!$C$57:$C$61),0),0)</f>
        <v>0</v>
      </c>
      <c r="BO74" s="93" t="str">
        <f t="shared" si="27"/>
        <v>N</v>
      </c>
      <c r="BP74" s="95">
        <f t="shared" si="28"/>
        <v>0</v>
      </c>
      <c r="BQ74" s="95" t="e">
        <f t="shared" si="29"/>
        <v>#VALUE!</v>
      </c>
      <c r="BR74" s="95" t="e">
        <f t="shared" si="30"/>
        <v>#VALUE!</v>
      </c>
    </row>
    <row r="75" spans="1:70" ht="12.75" customHeight="1">
      <c r="A75" s="81"/>
      <c r="B75" s="107"/>
      <c r="C75" s="1"/>
      <c r="D75" s="1"/>
      <c r="E75" s="1"/>
      <c r="F75" s="1"/>
      <c r="G75" s="1"/>
      <c r="H75" s="34"/>
      <c r="I75" s="83"/>
      <c r="J75" s="83"/>
      <c r="K75" s="83"/>
      <c r="L75" s="83"/>
      <c r="M75" s="83"/>
      <c r="N75" s="83"/>
      <c r="O75" s="83"/>
      <c r="P75" s="83"/>
      <c r="Q75" s="83"/>
      <c r="R75" s="1"/>
      <c r="S75" s="84"/>
      <c r="T75" s="84"/>
      <c r="V75" s="84"/>
      <c r="W75" s="83"/>
      <c r="X75" s="83"/>
      <c r="Y75" s="83"/>
      <c r="Z75" s="1"/>
      <c r="AA75" s="1"/>
      <c r="AB75" s="3"/>
      <c r="AC75" s="84"/>
      <c r="AD75" s="84"/>
      <c r="AE75" s="84"/>
      <c r="AF75" s="85"/>
      <c r="AG75" s="86"/>
      <c r="AH75" s="86"/>
      <c r="AI75" s="86"/>
      <c r="AJ75" s="86"/>
      <c r="AK75" s="87"/>
      <c r="AL75" s="87"/>
      <c r="AM75" s="87"/>
      <c r="AN75" s="87"/>
      <c r="AO75" s="88"/>
      <c r="AP75" s="89"/>
      <c r="AQ75" s="90" t="str">
        <f t="shared" si="7"/>
        <v/>
      </c>
      <c r="AR75" s="91">
        <f t="shared" si="8"/>
        <v>2</v>
      </c>
      <c r="AS75" s="92" t="str">
        <f t="shared" si="19"/>
        <v/>
      </c>
      <c r="AT75" s="93">
        <f t="shared" si="20"/>
        <v>0</v>
      </c>
      <c r="AU75" s="93">
        <f t="shared" si="21"/>
        <v>0</v>
      </c>
      <c r="AV75" s="93" t="str">
        <f t="shared" si="22"/>
        <v>01N</v>
      </c>
      <c r="AW75" s="94" t="str">
        <f t="shared" si="23"/>
        <v/>
      </c>
      <c r="AX75" s="95">
        <f>SUMIF(Calculs!$B$2:$B$34,AW75,Calculs!$C$2:$C$34)</f>
        <v>0</v>
      </c>
      <c r="AY75" s="95">
        <f>IF(K75&lt;&gt;"",IF(LEFT(K75,1)="S", Calculs!$C$55,0),0)</f>
        <v>0</v>
      </c>
      <c r="AZ75" s="95">
        <f>IF(L75&lt;&gt;"",IF(LEFT(L75,1)="S", Calculs!$C$51,0),0)</f>
        <v>0</v>
      </c>
      <c r="BA75" s="95">
        <f>IF(M75&lt;&gt;"",IF(LEFT(M75,1)="S", Calculs!$C$52,0),0)</f>
        <v>0</v>
      </c>
      <c r="BB75" s="96" t="str">
        <f t="shared" si="24"/>
        <v/>
      </c>
      <c r="BC75" s="207" t="str">
        <f t="shared" si="25"/>
        <v/>
      </c>
      <c r="BD75" s="96">
        <f>SUMIF(Calculs!$B$2:$B$34,BB75,Calculs!$C$2:$C$34)</f>
        <v>0</v>
      </c>
      <c r="BE75" s="95">
        <f>IF(Q75&lt;&gt;"",IF(LEFT(Q75,1)="S", Calculs!$C$52,0),0)</f>
        <v>0</v>
      </c>
      <c r="BF75" s="95">
        <f>IF(R75&lt;&gt;"",IF(LEFT(R75,1)="S", Calculs!$C$51,0),0)</f>
        <v>0</v>
      </c>
      <c r="BG75" s="95">
        <f>SUMIF(Calculs!$B$41:$B$46,LEFT(S75,2),Calculs!$C$41:$C$46)</f>
        <v>0</v>
      </c>
      <c r="BH75" s="95">
        <f>IF(T75&lt;&gt;"",IF(LEFT(T75,1)="S", Calculs!$C$48,0),0)</f>
        <v>0</v>
      </c>
      <c r="BI75" s="95">
        <f>IF(W75&lt;&gt;"",IF(LEFT(W75,3)="ETT", Calculs!$C$37,0),0)</f>
        <v>0</v>
      </c>
      <c r="BJ75" s="95">
        <f>IF(X75&lt;&gt;"",IF(LEFT(X75,1)="S", Calculs!$C$51,0),0)</f>
        <v>0</v>
      </c>
      <c r="BK75" s="95">
        <f>IF(Y75&lt;&gt;"",IF(LEFT(Y75,1)="S", Calculs!$C$52,0),0)</f>
        <v>0</v>
      </c>
      <c r="BL75" s="96" t="str">
        <f t="shared" si="26"/>
        <v/>
      </c>
      <c r="BM75" s="95">
        <f>SUMIF(Calculs!$B$32:$B$36,TRIM(BL75),Calculs!$C$32:$C$36)</f>
        <v>0</v>
      </c>
      <c r="BN75" s="95">
        <f>IF(V75&lt;&gt;"",IF(LEFT(V75,1)="S", SUMIF(Calculs!$B$57:$B$61, TRIM(BL75), Calculs!$C$57:$C$61),0),0)</f>
        <v>0</v>
      </c>
      <c r="BO75" s="93" t="str">
        <f t="shared" si="27"/>
        <v>N</v>
      </c>
      <c r="BP75" s="95">
        <f t="shared" si="28"/>
        <v>0</v>
      </c>
      <c r="BQ75" s="95" t="e">
        <f t="shared" si="29"/>
        <v>#VALUE!</v>
      </c>
      <c r="BR75" s="95" t="e">
        <f t="shared" si="30"/>
        <v>#VALUE!</v>
      </c>
    </row>
    <row r="76" spans="1:70" ht="12.75" customHeight="1">
      <c r="A76" s="81"/>
      <c r="B76" s="107"/>
      <c r="C76" s="1"/>
      <c r="D76" s="1"/>
      <c r="E76" s="1"/>
      <c r="F76" s="1"/>
      <c r="G76" s="1"/>
      <c r="H76" s="34"/>
      <c r="I76" s="83"/>
      <c r="J76" s="83"/>
      <c r="K76" s="83"/>
      <c r="L76" s="83"/>
      <c r="M76" s="83"/>
      <c r="N76" s="83"/>
      <c r="O76" s="83"/>
      <c r="P76" s="83"/>
      <c r="Q76" s="83"/>
      <c r="R76" s="1"/>
      <c r="S76" s="84"/>
      <c r="T76" s="84"/>
      <c r="V76" s="84"/>
      <c r="W76" s="83"/>
      <c r="X76" s="83"/>
      <c r="Y76" s="83"/>
      <c r="Z76" s="1"/>
      <c r="AA76" s="1"/>
      <c r="AB76" s="3"/>
      <c r="AC76" s="84"/>
      <c r="AD76" s="84"/>
      <c r="AE76" s="84"/>
      <c r="AF76" s="85"/>
      <c r="AG76" s="86"/>
      <c r="AH76" s="86"/>
      <c r="AI76" s="86"/>
      <c r="AJ76" s="86"/>
      <c r="AK76" s="87"/>
      <c r="AL76" s="87"/>
      <c r="AM76" s="87"/>
      <c r="AN76" s="87"/>
      <c r="AO76" s="88"/>
      <c r="AP76" s="89"/>
      <c r="AQ76" s="90" t="str">
        <f t="shared" si="7"/>
        <v/>
      </c>
      <c r="AR76" s="91">
        <f t="shared" si="8"/>
        <v>2</v>
      </c>
      <c r="AS76" s="92" t="str">
        <f t="shared" ref="AS76:AS139" si="31">IF(LEFT(C76,3)="Dir", "Sí","")</f>
        <v/>
      </c>
      <c r="AT76" s="93">
        <f t="shared" ref="AT76:AT139" si="32">IF(C76="Temps complert","PDI TC",IF(C76="Temps parcial","PDI TP",C76))</f>
        <v>0</v>
      </c>
      <c r="AU76" s="93">
        <f t="shared" ref="AU76:AU139" si="33">COUNTIF($B$11:B76,B76)</f>
        <v>0</v>
      </c>
      <c r="AV76" s="93" t="str">
        <f t="shared" ref="AV76:AV139" si="34">CONCATENATE(AT76,"1",BO76)</f>
        <v>01N</v>
      </c>
      <c r="AW76" s="94" t="str">
        <f t="shared" ref="AW76:AW139" si="35">IF(I76&lt;&gt;"",CONCATENATE(LEFT(I76,5),IF(J76="Linux",".L",".W")),"")</f>
        <v/>
      </c>
      <c r="AX76" s="95">
        <f>SUMIF(Calculs!$B$2:$B$34,AW76,Calculs!$C$2:$C$34)</f>
        <v>0</v>
      </c>
      <c r="AY76" s="95">
        <f>IF(K76&lt;&gt;"",IF(LEFT(K76,1)="S", Calculs!$C$55,0),0)</f>
        <v>0</v>
      </c>
      <c r="AZ76" s="95">
        <f>IF(L76&lt;&gt;"",IF(LEFT(L76,1)="S", Calculs!$C$51,0),0)</f>
        <v>0</v>
      </c>
      <c r="BA76" s="95">
        <f>IF(M76&lt;&gt;"",IF(LEFT(M76,1)="S", Calculs!$C$52,0),0)</f>
        <v>0</v>
      </c>
      <c r="BB76" s="96" t="str">
        <f t="shared" ref="BB76:BB139" si="36">IF(N76&lt;&gt;"",CONCATENATE(LEFT(N76,3),IF(O76="Linux",".L",".W")),"")</f>
        <v/>
      </c>
      <c r="BC76" s="207" t="str">
        <f t="shared" ref="BC76:BC139" si="37">IF(BB76&lt;&gt;"",P76,"")</f>
        <v/>
      </c>
      <c r="BD76" s="96">
        <f>SUMIF(Calculs!$B$2:$B$34,BB76,Calculs!$C$2:$C$34)</f>
        <v>0</v>
      </c>
      <c r="BE76" s="95">
        <f>IF(Q76&lt;&gt;"",IF(LEFT(Q76,1)="S", Calculs!$C$52,0),0)</f>
        <v>0</v>
      </c>
      <c r="BF76" s="95">
        <f>IF(R76&lt;&gt;"",IF(LEFT(R76,1)="S", Calculs!$C$51,0),0)</f>
        <v>0</v>
      </c>
      <c r="BG76" s="95">
        <f>SUMIF(Calculs!$B$41:$B$46,LEFT(S76,2),Calculs!$C$41:$C$46)</f>
        <v>0</v>
      </c>
      <c r="BH76" s="95">
        <f>IF(T76&lt;&gt;"",IF(LEFT(T76,1)="S", Calculs!$C$48,0),0)</f>
        <v>0</v>
      </c>
      <c r="BI76" s="95">
        <f>IF(W76&lt;&gt;"",IF(LEFT(W76,3)="ETT", Calculs!$C$37,0),0)</f>
        <v>0</v>
      </c>
      <c r="BJ76" s="95">
        <f>IF(X76&lt;&gt;"",IF(LEFT(X76,1)="S", Calculs!$C$51,0),0)</f>
        <v>0</v>
      </c>
      <c r="BK76" s="95">
        <f>IF(Y76&lt;&gt;"",IF(LEFT(Y76,1)="S", Calculs!$C$52,0),0)</f>
        <v>0</v>
      </c>
      <c r="BL76" s="96" t="str">
        <f t="shared" ref="BL76:BL139" si="38">IF(U76&lt;&gt;"",LEFT(U76,5),"")</f>
        <v/>
      </c>
      <c r="BM76" s="95">
        <f>SUMIF(Calculs!$B$32:$B$36,TRIM(BL76),Calculs!$C$32:$C$36)</f>
        <v>0</v>
      </c>
      <c r="BN76" s="95">
        <f>IF(V76&lt;&gt;"",IF(LEFT(V76,1)="S", SUMIF(Calculs!$B$57:$B$61, TRIM(BL76), Calculs!$C$57:$C$61),0),0)</f>
        <v>0</v>
      </c>
      <c r="BO76" s="93" t="str">
        <f t="shared" ref="BO76:BO139" si="39">IF(IF(AW76&lt;&gt;"",1,0) + IF(BB76&lt;&gt;"",1,0)+IF(BI76&lt;&gt;0,1,0)+IF(BL76&lt;&gt;"",1,0)&gt;0,"S","N")</f>
        <v>N</v>
      </c>
      <c r="BP76" s="95">
        <f t="shared" ref="BP76:BP139" si="40">AX76+AY76+AZ76+BA76+BD76+BE76+BF76+BH76+BI76+BJ76+BK76+BN76+BG76+BM76</f>
        <v>0</v>
      </c>
      <c r="BQ76" s="95" t="e">
        <f t="shared" ref="BQ76:BQ139" si="41">AY76+AZ76+BA76+BB76+BE76+BF76+BG76+BI76+BJ76+BK76+BL76+BO76+BH76+BN76</f>
        <v>#VALUE!</v>
      </c>
      <c r="BR76" s="95" t="e">
        <f t="shared" ref="BR76:BR139" si="42">AZ76+BA76+BB76+BD76+BF76+BG76+BH76+BJ76+BK76+BL76+BM76+BP76+BI76+BO76</f>
        <v>#VALUE!</v>
      </c>
    </row>
    <row r="77" spans="1:70" ht="12.75" customHeight="1">
      <c r="A77" s="81"/>
      <c r="B77" s="107"/>
      <c r="C77" s="1"/>
      <c r="D77" s="1"/>
      <c r="E77" s="1"/>
      <c r="F77" s="1"/>
      <c r="G77" s="1"/>
      <c r="H77" s="34"/>
      <c r="I77" s="83"/>
      <c r="J77" s="83"/>
      <c r="K77" s="83"/>
      <c r="L77" s="83"/>
      <c r="M77" s="83"/>
      <c r="N77" s="83"/>
      <c r="O77" s="83"/>
      <c r="P77" s="83"/>
      <c r="Q77" s="83"/>
      <c r="R77" s="1"/>
      <c r="S77" s="84"/>
      <c r="T77" s="84"/>
      <c r="V77" s="84"/>
      <c r="W77" s="83"/>
      <c r="X77" s="83"/>
      <c r="Y77" s="83"/>
      <c r="Z77" s="1"/>
      <c r="AA77" s="1"/>
      <c r="AB77" s="3"/>
      <c r="AC77" s="84"/>
      <c r="AD77" s="84"/>
      <c r="AE77" s="84"/>
      <c r="AF77" s="85"/>
      <c r="AG77" s="86"/>
      <c r="AH77" s="86"/>
      <c r="AI77" s="86"/>
      <c r="AJ77" s="86"/>
      <c r="AK77" s="87"/>
      <c r="AL77" s="87"/>
      <c r="AM77" s="87"/>
      <c r="AN77" s="87"/>
      <c r="AO77" s="88"/>
      <c r="AP77" s="89"/>
      <c r="AQ77" s="90" t="str">
        <f t="shared" si="7"/>
        <v/>
      </c>
      <c r="AR77" s="91">
        <f t="shared" si="8"/>
        <v>2</v>
      </c>
      <c r="AS77" s="92" t="str">
        <f t="shared" si="31"/>
        <v/>
      </c>
      <c r="AT77" s="93">
        <f t="shared" si="32"/>
        <v>0</v>
      </c>
      <c r="AU77" s="93">
        <f t="shared" si="33"/>
        <v>0</v>
      </c>
      <c r="AV77" s="93" t="str">
        <f t="shared" si="34"/>
        <v>01N</v>
      </c>
      <c r="AW77" s="94" t="str">
        <f t="shared" si="35"/>
        <v/>
      </c>
      <c r="AX77" s="95">
        <f>SUMIF(Calculs!$B$2:$B$34,AW77,Calculs!$C$2:$C$34)</f>
        <v>0</v>
      </c>
      <c r="AY77" s="95">
        <f>IF(K77&lt;&gt;"",IF(LEFT(K77,1)="S", Calculs!$C$55,0),0)</f>
        <v>0</v>
      </c>
      <c r="AZ77" s="95">
        <f>IF(L77&lt;&gt;"",IF(LEFT(L77,1)="S", Calculs!$C$51,0),0)</f>
        <v>0</v>
      </c>
      <c r="BA77" s="95">
        <f>IF(M77&lt;&gt;"",IF(LEFT(M77,1)="S", Calculs!$C$52,0),0)</f>
        <v>0</v>
      </c>
      <c r="BB77" s="96" t="str">
        <f t="shared" si="36"/>
        <v/>
      </c>
      <c r="BC77" s="207" t="str">
        <f t="shared" si="37"/>
        <v/>
      </c>
      <c r="BD77" s="96">
        <f>SUMIF(Calculs!$B$2:$B$34,BB77,Calculs!$C$2:$C$34)</f>
        <v>0</v>
      </c>
      <c r="BE77" s="95">
        <f>IF(Q77&lt;&gt;"",IF(LEFT(Q77,1)="S", Calculs!$C$52,0),0)</f>
        <v>0</v>
      </c>
      <c r="BF77" s="95">
        <f>IF(R77&lt;&gt;"",IF(LEFT(R77,1)="S", Calculs!$C$51,0),0)</f>
        <v>0</v>
      </c>
      <c r="BG77" s="95">
        <f>SUMIF(Calculs!$B$41:$B$46,LEFT(S77,2),Calculs!$C$41:$C$46)</f>
        <v>0</v>
      </c>
      <c r="BH77" s="95">
        <f>IF(T77&lt;&gt;"",IF(LEFT(T77,1)="S", Calculs!$C$48,0),0)</f>
        <v>0</v>
      </c>
      <c r="BI77" s="95">
        <f>IF(W77&lt;&gt;"",IF(LEFT(W77,3)="ETT", Calculs!$C$37,0),0)</f>
        <v>0</v>
      </c>
      <c r="BJ77" s="95">
        <f>IF(X77&lt;&gt;"",IF(LEFT(X77,1)="S", Calculs!$C$51,0),0)</f>
        <v>0</v>
      </c>
      <c r="BK77" s="95">
        <f>IF(Y77&lt;&gt;"",IF(LEFT(Y77,1)="S", Calculs!$C$52,0),0)</f>
        <v>0</v>
      </c>
      <c r="BL77" s="96" t="str">
        <f t="shared" si="38"/>
        <v/>
      </c>
      <c r="BM77" s="95">
        <f>SUMIF(Calculs!$B$32:$B$36,TRIM(BL77),Calculs!$C$32:$C$36)</f>
        <v>0</v>
      </c>
      <c r="BN77" s="95">
        <f>IF(V77&lt;&gt;"",IF(LEFT(V77,1)="S", SUMIF(Calculs!$B$57:$B$61, TRIM(BL77), Calculs!$C$57:$C$61),0),0)</f>
        <v>0</v>
      </c>
      <c r="BO77" s="93" t="str">
        <f t="shared" si="39"/>
        <v>N</v>
      </c>
      <c r="BP77" s="95">
        <f t="shared" si="40"/>
        <v>0</v>
      </c>
      <c r="BQ77" s="95" t="e">
        <f t="shared" si="41"/>
        <v>#VALUE!</v>
      </c>
      <c r="BR77" s="95" t="e">
        <f t="shared" si="42"/>
        <v>#VALUE!</v>
      </c>
    </row>
    <row r="78" spans="1:70" ht="12.75" customHeight="1">
      <c r="A78" s="81"/>
      <c r="B78" s="107"/>
      <c r="C78" s="1"/>
      <c r="D78" s="1"/>
      <c r="E78" s="1"/>
      <c r="F78" s="1"/>
      <c r="G78" s="1"/>
      <c r="H78" s="34"/>
      <c r="I78" s="83"/>
      <c r="J78" s="83"/>
      <c r="K78" s="83"/>
      <c r="L78" s="83"/>
      <c r="M78" s="83"/>
      <c r="N78" s="83"/>
      <c r="O78" s="83"/>
      <c r="P78" s="83"/>
      <c r="Q78" s="83"/>
      <c r="R78" s="1"/>
      <c r="S78" s="84"/>
      <c r="T78" s="84"/>
      <c r="V78" s="84"/>
      <c r="W78" s="83"/>
      <c r="X78" s="83"/>
      <c r="Y78" s="83"/>
      <c r="Z78" s="1"/>
      <c r="AA78" s="1"/>
      <c r="AB78" s="3"/>
      <c r="AC78" s="84"/>
      <c r="AD78" s="84"/>
      <c r="AE78" s="84"/>
      <c r="AF78" s="85"/>
      <c r="AG78" s="86"/>
      <c r="AH78" s="86"/>
      <c r="AI78" s="86"/>
      <c r="AJ78" s="86"/>
      <c r="AK78" s="87"/>
      <c r="AL78" s="87"/>
      <c r="AM78" s="87"/>
      <c r="AN78" s="87"/>
      <c r="AO78" s="88"/>
      <c r="AP78" s="89"/>
      <c r="AQ78" s="90" t="str">
        <f t="shared" si="7"/>
        <v/>
      </c>
      <c r="AR78" s="91">
        <f t="shared" si="8"/>
        <v>2</v>
      </c>
      <c r="AS78" s="92" t="str">
        <f t="shared" si="31"/>
        <v/>
      </c>
      <c r="AT78" s="93">
        <f t="shared" si="32"/>
        <v>0</v>
      </c>
      <c r="AU78" s="93">
        <f t="shared" si="33"/>
        <v>0</v>
      </c>
      <c r="AV78" s="93" t="str">
        <f t="shared" si="34"/>
        <v>01N</v>
      </c>
      <c r="AW78" s="94" t="str">
        <f t="shared" si="35"/>
        <v/>
      </c>
      <c r="AX78" s="95">
        <f>SUMIF(Calculs!$B$2:$B$34,AW78,Calculs!$C$2:$C$34)</f>
        <v>0</v>
      </c>
      <c r="AY78" s="95">
        <f>IF(K78&lt;&gt;"",IF(LEFT(K78,1)="S", Calculs!$C$55,0),0)</f>
        <v>0</v>
      </c>
      <c r="AZ78" s="95">
        <f>IF(L78&lt;&gt;"",IF(LEFT(L78,1)="S", Calculs!$C$51,0),0)</f>
        <v>0</v>
      </c>
      <c r="BA78" s="95">
        <f>IF(M78&lt;&gt;"",IF(LEFT(M78,1)="S", Calculs!$C$52,0),0)</f>
        <v>0</v>
      </c>
      <c r="BB78" s="96" t="str">
        <f t="shared" si="36"/>
        <v/>
      </c>
      <c r="BC78" s="207" t="str">
        <f t="shared" si="37"/>
        <v/>
      </c>
      <c r="BD78" s="96">
        <f>SUMIF(Calculs!$B$2:$B$34,BB78,Calculs!$C$2:$C$34)</f>
        <v>0</v>
      </c>
      <c r="BE78" s="95">
        <f>IF(Q78&lt;&gt;"",IF(LEFT(Q78,1)="S", Calculs!$C$52,0),0)</f>
        <v>0</v>
      </c>
      <c r="BF78" s="95">
        <f>IF(R78&lt;&gt;"",IF(LEFT(R78,1)="S", Calculs!$C$51,0),0)</f>
        <v>0</v>
      </c>
      <c r="BG78" s="95">
        <f>SUMIF(Calculs!$B$41:$B$46,LEFT(S78,2),Calculs!$C$41:$C$46)</f>
        <v>0</v>
      </c>
      <c r="BH78" s="95">
        <f>IF(T78&lt;&gt;"",IF(LEFT(T78,1)="S", Calculs!$C$48,0),0)</f>
        <v>0</v>
      </c>
      <c r="BI78" s="95">
        <f>IF(W78&lt;&gt;"",IF(LEFT(W78,3)="ETT", Calculs!$C$37,0),0)</f>
        <v>0</v>
      </c>
      <c r="BJ78" s="95">
        <f>IF(X78&lt;&gt;"",IF(LEFT(X78,1)="S", Calculs!$C$51,0),0)</f>
        <v>0</v>
      </c>
      <c r="BK78" s="95">
        <f>IF(Y78&lt;&gt;"",IF(LEFT(Y78,1)="S", Calculs!$C$52,0),0)</f>
        <v>0</v>
      </c>
      <c r="BL78" s="96" t="str">
        <f t="shared" si="38"/>
        <v/>
      </c>
      <c r="BM78" s="95">
        <f>SUMIF(Calculs!$B$32:$B$36,TRIM(BL78),Calculs!$C$32:$C$36)</f>
        <v>0</v>
      </c>
      <c r="BN78" s="95">
        <f>IF(V78&lt;&gt;"",IF(LEFT(V78,1)="S", SUMIF(Calculs!$B$57:$B$61, TRIM(BL78), Calculs!$C$57:$C$61),0),0)</f>
        <v>0</v>
      </c>
      <c r="BO78" s="93" t="str">
        <f t="shared" si="39"/>
        <v>N</v>
      </c>
      <c r="BP78" s="95">
        <f t="shared" si="40"/>
        <v>0</v>
      </c>
      <c r="BQ78" s="95" t="e">
        <f t="shared" si="41"/>
        <v>#VALUE!</v>
      </c>
      <c r="BR78" s="95" t="e">
        <f t="shared" si="42"/>
        <v>#VALUE!</v>
      </c>
    </row>
    <row r="79" spans="1:70" ht="12.75" customHeight="1">
      <c r="A79" s="81"/>
      <c r="B79" s="107"/>
      <c r="C79" s="1"/>
      <c r="D79" s="1"/>
      <c r="E79" s="1"/>
      <c r="F79" s="1"/>
      <c r="G79" s="1"/>
      <c r="H79" s="34"/>
      <c r="I79" s="83"/>
      <c r="J79" s="83"/>
      <c r="K79" s="83"/>
      <c r="L79" s="83"/>
      <c r="M79" s="83"/>
      <c r="N79" s="83"/>
      <c r="O79" s="83"/>
      <c r="P79" s="83"/>
      <c r="Q79" s="83"/>
      <c r="R79" s="1"/>
      <c r="S79" s="84"/>
      <c r="T79" s="84"/>
      <c r="V79" s="84"/>
      <c r="W79" s="83"/>
      <c r="X79" s="83"/>
      <c r="Y79" s="83"/>
      <c r="Z79" s="1"/>
      <c r="AA79" s="1"/>
      <c r="AB79" s="3"/>
      <c r="AC79" s="84"/>
      <c r="AD79" s="84"/>
      <c r="AE79" s="84"/>
      <c r="AF79" s="85"/>
      <c r="AG79" s="86"/>
      <c r="AH79" s="86"/>
      <c r="AI79" s="86"/>
      <c r="AJ79" s="86"/>
      <c r="AK79" s="87"/>
      <c r="AL79" s="87"/>
      <c r="AM79" s="87"/>
      <c r="AN79" s="87"/>
      <c r="AO79" s="88"/>
      <c r="AP79" s="89"/>
      <c r="AQ79" s="90" t="str">
        <f t="shared" si="7"/>
        <v/>
      </c>
      <c r="AR79" s="91">
        <f t="shared" si="8"/>
        <v>2</v>
      </c>
      <c r="AS79" s="92" t="str">
        <f t="shared" si="31"/>
        <v/>
      </c>
      <c r="AT79" s="93">
        <f t="shared" si="32"/>
        <v>0</v>
      </c>
      <c r="AU79" s="93">
        <f t="shared" si="33"/>
        <v>0</v>
      </c>
      <c r="AV79" s="93" t="str">
        <f t="shared" si="34"/>
        <v>01N</v>
      </c>
      <c r="AW79" s="94" t="str">
        <f t="shared" si="35"/>
        <v/>
      </c>
      <c r="AX79" s="95">
        <f>SUMIF(Calculs!$B$2:$B$34,AW79,Calculs!$C$2:$C$34)</f>
        <v>0</v>
      </c>
      <c r="AY79" s="95">
        <f>IF(K79&lt;&gt;"",IF(LEFT(K79,1)="S", Calculs!$C$55,0),0)</f>
        <v>0</v>
      </c>
      <c r="AZ79" s="95">
        <f>IF(L79&lt;&gt;"",IF(LEFT(L79,1)="S", Calculs!$C$51,0),0)</f>
        <v>0</v>
      </c>
      <c r="BA79" s="95">
        <f>IF(M79&lt;&gt;"",IF(LEFT(M79,1)="S", Calculs!$C$52,0),0)</f>
        <v>0</v>
      </c>
      <c r="BB79" s="96" t="str">
        <f t="shared" si="36"/>
        <v/>
      </c>
      <c r="BC79" s="207" t="str">
        <f t="shared" si="37"/>
        <v/>
      </c>
      <c r="BD79" s="96">
        <f>SUMIF(Calculs!$B$2:$B$34,BB79,Calculs!$C$2:$C$34)</f>
        <v>0</v>
      </c>
      <c r="BE79" s="95">
        <f>IF(Q79&lt;&gt;"",IF(LEFT(Q79,1)="S", Calculs!$C$52,0),0)</f>
        <v>0</v>
      </c>
      <c r="BF79" s="95">
        <f>IF(R79&lt;&gt;"",IF(LEFT(R79,1)="S", Calculs!$C$51,0),0)</f>
        <v>0</v>
      </c>
      <c r="BG79" s="95">
        <f>SUMIF(Calculs!$B$41:$B$46,LEFT(S79,2),Calculs!$C$41:$C$46)</f>
        <v>0</v>
      </c>
      <c r="BH79" s="95">
        <f>IF(T79&lt;&gt;"",IF(LEFT(T79,1)="S", Calculs!$C$48,0),0)</f>
        <v>0</v>
      </c>
      <c r="BI79" s="95">
        <f>IF(W79&lt;&gt;"",IF(LEFT(W79,3)="ETT", Calculs!$C$37,0),0)</f>
        <v>0</v>
      </c>
      <c r="BJ79" s="95">
        <f>IF(X79&lt;&gt;"",IF(LEFT(X79,1)="S", Calculs!$C$51,0),0)</f>
        <v>0</v>
      </c>
      <c r="BK79" s="95">
        <f>IF(Y79&lt;&gt;"",IF(LEFT(Y79,1)="S", Calculs!$C$52,0),0)</f>
        <v>0</v>
      </c>
      <c r="BL79" s="96" t="str">
        <f t="shared" si="38"/>
        <v/>
      </c>
      <c r="BM79" s="95">
        <f>SUMIF(Calculs!$B$32:$B$36,TRIM(BL79),Calculs!$C$32:$C$36)</f>
        <v>0</v>
      </c>
      <c r="BN79" s="95">
        <f>IF(V79&lt;&gt;"",IF(LEFT(V79,1)="S", SUMIF(Calculs!$B$57:$B$61, TRIM(BL79), Calculs!$C$57:$C$61),0),0)</f>
        <v>0</v>
      </c>
      <c r="BO79" s="93" t="str">
        <f t="shared" si="39"/>
        <v>N</v>
      </c>
      <c r="BP79" s="95">
        <f t="shared" si="40"/>
        <v>0</v>
      </c>
      <c r="BQ79" s="95" t="e">
        <f t="shared" si="41"/>
        <v>#VALUE!</v>
      </c>
      <c r="BR79" s="95" t="e">
        <f t="shared" si="42"/>
        <v>#VALUE!</v>
      </c>
    </row>
    <row r="80" spans="1:70" ht="12.75" customHeight="1">
      <c r="A80" s="81"/>
      <c r="B80" s="107"/>
      <c r="C80" s="1"/>
      <c r="D80" s="1"/>
      <c r="E80" s="1"/>
      <c r="F80" s="1"/>
      <c r="G80" s="1"/>
      <c r="H80" s="34"/>
      <c r="I80" s="83"/>
      <c r="J80" s="83"/>
      <c r="K80" s="83"/>
      <c r="L80" s="83"/>
      <c r="M80" s="83"/>
      <c r="N80" s="83"/>
      <c r="O80" s="83"/>
      <c r="P80" s="83"/>
      <c r="Q80" s="83"/>
      <c r="R80" s="1"/>
      <c r="S80" s="84"/>
      <c r="T80" s="84"/>
      <c r="V80" s="84"/>
      <c r="W80" s="83"/>
      <c r="X80" s="83"/>
      <c r="Y80" s="83"/>
      <c r="Z80" s="1"/>
      <c r="AA80" s="1"/>
      <c r="AB80" s="3"/>
      <c r="AC80" s="84"/>
      <c r="AD80" s="84"/>
      <c r="AE80" s="84"/>
      <c r="AF80" s="85"/>
      <c r="AG80" s="86"/>
      <c r="AH80" s="86"/>
      <c r="AI80" s="86"/>
      <c r="AJ80" s="86"/>
      <c r="AK80" s="87"/>
      <c r="AL80" s="87"/>
      <c r="AM80" s="87"/>
      <c r="AN80" s="87"/>
      <c r="AO80" s="88"/>
      <c r="AP80" s="89"/>
      <c r="AQ80" s="90" t="str">
        <f t="shared" si="7"/>
        <v/>
      </c>
      <c r="AR80" s="91">
        <f t="shared" si="8"/>
        <v>2</v>
      </c>
      <c r="AS80" s="92" t="str">
        <f t="shared" si="31"/>
        <v/>
      </c>
      <c r="AT80" s="93">
        <f t="shared" si="32"/>
        <v>0</v>
      </c>
      <c r="AU80" s="93">
        <f t="shared" si="33"/>
        <v>0</v>
      </c>
      <c r="AV80" s="93" t="str">
        <f t="shared" si="34"/>
        <v>01N</v>
      </c>
      <c r="AW80" s="94" t="str">
        <f t="shared" si="35"/>
        <v/>
      </c>
      <c r="AX80" s="95">
        <f>SUMIF(Calculs!$B$2:$B$34,AW80,Calculs!$C$2:$C$34)</f>
        <v>0</v>
      </c>
      <c r="AY80" s="95">
        <f>IF(K80&lt;&gt;"",IF(LEFT(K80,1)="S", Calculs!$C$55,0),0)</f>
        <v>0</v>
      </c>
      <c r="AZ80" s="95">
        <f>IF(L80&lt;&gt;"",IF(LEFT(L80,1)="S", Calculs!$C$51,0),0)</f>
        <v>0</v>
      </c>
      <c r="BA80" s="95">
        <f>IF(M80&lt;&gt;"",IF(LEFT(M80,1)="S", Calculs!$C$52,0),0)</f>
        <v>0</v>
      </c>
      <c r="BB80" s="96" t="str">
        <f t="shared" si="36"/>
        <v/>
      </c>
      <c r="BC80" s="207" t="str">
        <f t="shared" si="37"/>
        <v/>
      </c>
      <c r="BD80" s="96">
        <f>SUMIF(Calculs!$B$2:$B$34,BB80,Calculs!$C$2:$C$34)</f>
        <v>0</v>
      </c>
      <c r="BE80" s="95">
        <f>IF(Q80&lt;&gt;"",IF(LEFT(Q80,1)="S", Calculs!$C$52,0),0)</f>
        <v>0</v>
      </c>
      <c r="BF80" s="95">
        <f>IF(R80&lt;&gt;"",IF(LEFT(R80,1)="S", Calculs!$C$51,0),0)</f>
        <v>0</v>
      </c>
      <c r="BG80" s="95">
        <f>SUMIF(Calculs!$B$41:$B$46,LEFT(S80,2),Calculs!$C$41:$C$46)</f>
        <v>0</v>
      </c>
      <c r="BH80" s="95">
        <f>IF(T80&lt;&gt;"",IF(LEFT(T80,1)="S", Calculs!$C$48,0),0)</f>
        <v>0</v>
      </c>
      <c r="BI80" s="95">
        <f>IF(W80&lt;&gt;"",IF(LEFT(W80,3)="ETT", Calculs!$C$37,0),0)</f>
        <v>0</v>
      </c>
      <c r="BJ80" s="95">
        <f>IF(X80&lt;&gt;"",IF(LEFT(X80,1)="S", Calculs!$C$51,0),0)</f>
        <v>0</v>
      </c>
      <c r="BK80" s="95">
        <f>IF(Y80&lt;&gt;"",IF(LEFT(Y80,1)="S", Calculs!$C$52,0),0)</f>
        <v>0</v>
      </c>
      <c r="BL80" s="96" t="str">
        <f t="shared" si="38"/>
        <v/>
      </c>
      <c r="BM80" s="95">
        <f>SUMIF(Calculs!$B$32:$B$36,TRIM(BL80),Calculs!$C$32:$C$36)</f>
        <v>0</v>
      </c>
      <c r="BN80" s="95">
        <f>IF(V80&lt;&gt;"",IF(LEFT(V80,1)="S", SUMIF(Calculs!$B$57:$B$61, TRIM(BL80), Calculs!$C$57:$C$61),0),0)</f>
        <v>0</v>
      </c>
      <c r="BO80" s="93" t="str">
        <f t="shared" si="39"/>
        <v>N</v>
      </c>
      <c r="BP80" s="95">
        <f t="shared" si="40"/>
        <v>0</v>
      </c>
      <c r="BQ80" s="95" t="e">
        <f t="shared" si="41"/>
        <v>#VALUE!</v>
      </c>
      <c r="BR80" s="95" t="e">
        <f t="shared" si="42"/>
        <v>#VALUE!</v>
      </c>
    </row>
    <row r="81" spans="1:70" ht="12.75" customHeight="1">
      <c r="A81" s="81"/>
      <c r="B81" s="107"/>
      <c r="C81" s="1"/>
      <c r="D81" s="1"/>
      <c r="E81" s="1"/>
      <c r="F81" s="1"/>
      <c r="G81" s="1"/>
      <c r="H81" s="34"/>
      <c r="I81" s="83"/>
      <c r="J81" s="83"/>
      <c r="K81" s="83"/>
      <c r="L81" s="83"/>
      <c r="M81" s="83"/>
      <c r="N81" s="83"/>
      <c r="O81" s="83"/>
      <c r="P81" s="83"/>
      <c r="Q81" s="83"/>
      <c r="R81" s="1"/>
      <c r="S81" s="84"/>
      <c r="T81" s="84"/>
      <c r="V81" s="84"/>
      <c r="W81" s="83"/>
      <c r="X81" s="83"/>
      <c r="Y81" s="83"/>
      <c r="Z81" s="1"/>
      <c r="AA81" s="1"/>
      <c r="AB81" s="3"/>
      <c r="AC81" s="84"/>
      <c r="AD81" s="84"/>
      <c r="AE81" s="84"/>
      <c r="AF81" s="85"/>
      <c r="AG81" s="86"/>
      <c r="AH81" s="86"/>
      <c r="AI81" s="86"/>
      <c r="AJ81" s="86"/>
      <c r="AK81" s="87"/>
      <c r="AL81" s="87"/>
      <c r="AM81" s="87"/>
      <c r="AN81" s="87"/>
      <c r="AO81" s="88"/>
      <c r="AP81" s="89"/>
      <c r="AQ81" s="90" t="str">
        <f t="shared" si="7"/>
        <v/>
      </c>
      <c r="AR81" s="91">
        <f t="shared" si="8"/>
        <v>2</v>
      </c>
      <c r="AS81" s="92" t="str">
        <f t="shared" si="31"/>
        <v/>
      </c>
      <c r="AT81" s="93">
        <f t="shared" si="32"/>
        <v>0</v>
      </c>
      <c r="AU81" s="93">
        <f t="shared" si="33"/>
        <v>0</v>
      </c>
      <c r="AV81" s="93" t="str">
        <f t="shared" si="34"/>
        <v>01N</v>
      </c>
      <c r="AW81" s="94" t="str">
        <f t="shared" si="35"/>
        <v/>
      </c>
      <c r="AX81" s="95">
        <f>SUMIF(Calculs!$B$2:$B$34,AW81,Calculs!$C$2:$C$34)</f>
        <v>0</v>
      </c>
      <c r="AY81" s="95">
        <f>IF(K81&lt;&gt;"",IF(LEFT(K81,1)="S", Calculs!$C$55,0),0)</f>
        <v>0</v>
      </c>
      <c r="AZ81" s="95">
        <f>IF(L81&lt;&gt;"",IF(LEFT(L81,1)="S", Calculs!$C$51,0),0)</f>
        <v>0</v>
      </c>
      <c r="BA81" s="95">
        <f>IF(M81&lt;&gt;"",IF(LEFT(M81,1)="S", Calculs!$C$52,0),0)</f>
        <v>0</v>
      </c>
      <c r="BB81" s="96" t="str">
        <f t="shared" si="36"/>
        <v/>
      </c>
      <c r="BC81" s="207" t="str">
        <f t="shared" si="37"/>
        <v/>
      </c>
      <c r="BD81" s="96">
        <f>SUMIF(Calculs!$B$2:$B$34,BB81,Calculs!$C$2:$C$34)</f>
        <v>0</v>
      </c>
      <c r="BE81" s="95">
        <f>IF(Q81&lt;&gt;"",IF(LEFT(Q81,1)="S", Calculs!$C$52,0),0)</f>
        <v>0</v>
      </c>
      <c r="BF81" s="95">
        <f>IF(R81&lt;&gt;"",IF(LEFT(R81,1)="S", Calculs!$C$51,0),0)</f>
        <v>0</v>
      </c>
      <c r="BG81" s="95">
        <f>SUMIF(Calculs!$B$41:$B$46,LEFT(S81,2),Calculs!$C$41:$C$46)</f>
        <v>0</v>
      </c>
      <c r="BH81" s="95">
        <f>IF(T81&lt;&gt;"",IF(LEFT(T81,1)="S", Calculs!$C$48,0),0)</f>
        <v>0</v>
      </c>
      <c r="BI81" s="95">
        <f>IF(W81&lt;&gt;"",IF(LEFT(W81,3)="ETT", Calculs!$C$37,0),0)</f>
        <v>0</v>
      </c>
      <c r="BJ81" s="95">
        <f>IF(X81&lt;&gt;"",IF(LEFT(X81,1)="S", Calculs!$C$51,0),0)</f>
        <v>0</v>
      </c>
      <c r="BK81" s="95">
        <f>IF(Y81&lt;&gt;"",IF(LEFT(Y81,1)="S", Calculs!$C$52,0),0)</f>
        <v>0</v>
      </c>
      <c r="BL81" s="96" t="str">
        <f t="shared" si="38"/>
        <v/>
      </c>
      <c r="BM81" s="95">
        <f>SUMIF(Calculs!$B$32:$B$36,TRIM(BL81),Calculs!$C$32:$C$36)</f>
        <v>0</v>
      </c>
      <c r="BN81" s="95">
        <f>IF(V81&lt;&gt;"",IF(LEFT(V81,1)="S", SUMIF(Calculs!$B$57:$B$61, TRIM(BL81), Calculs!$C$57:$C$61),0),0)</f>
        <v>0</v>
      </c>
      <c r="BO81" s="93" t="str">
        <f t="shared" si="39"/>
        <v>N</v>
      </c>
      <c r="BP81" s="95">
        <f t="shared" si="40"/>
        <v>0</v>
      </c>
      <c r="BQ81" s="95" t="e">
        <f t="shared" si="41"/>
        <v>#VALUE!</v>
      </c>
      <c r="BR81" s="95" t="e">
        <f t="shared" si="42"/>
        <v>#VALUE!</v>
      </c>
    </row>
    <row r="82" spans="1:70" ht="12.75" customHeight="1">
      <c r="A82" s="81"/>
      <c r="B82" s="107"/>
      <c r="C82" s="1"/>
      <c r="D82" s="1"/>
      <c r="E82" s="1"/>
      <c r="F82" s="1"/>
      <c r="G82" s="1"/>
      <c r="H82" s="34"/>
      <c r="I82" s="83"/>
      <c r="J82" s="83"/>
      <c r="K82" s="83"/>
      <c r="L82" s="83"/>
      <c r="M82" s="83"/>
      <c r="N82" s="83"/>
      <c r="O82" s="83"/>
      <c r="P82" s="83"/>
      <c r="Q82" s="83"/>
      <c r="R82" s="1"/>
      <c r="S82" s="84"/>
      <c r="T82" s="84"/>
      <c r="V82" s="84"/>
      <c r="W82" s="83"/>
      <c r="X82" s="83"/>
      <c r="Y82" s="83"/>
      <c r="Z82" s="1"/>
      <c r="AA82" s="1"/>
      <c r="AB82" s="3"/>
      <c r="AC82" s="84"/>
      <c r="AD82" s="84"/>
      <c r="AE82" s="84"/>
      <c r="AF82" s="85"/>
      <c r="AG82" s="86"/>
      <c r="AH82" s="86"/>
      <c r="AI82" s="86"/>
      <c r="AJ82" s="86"/>
      <c r="AK82" s="87"/>
      <c r="AL82" s="87"/>
      <c r="AM82" s="87"/>
      <c r="AN82" s="87"/>
      <c r="AO82" s="88"/>
      <c r="AP82" s="89"/>
      <c r="AQ82" s="90" t="str">
        <f t="shared" si="7"/>
        <v/>
      </c>
      <c r="AR82" s="91">
        <f t="shared" si="8"/>
        <v>2</v>
      </c>
      <c r="AS82" s="92" t="str">
        <f t="shared" si="31"/>
        <v/>
      </c>
      <c r="AT82" s="93">
        <f t="shared" si="32"/>
        <v>0</v>
      </c>
      <c r="AU82" s="93">
        <f t="shared" si="33"/>
        <v>0</v>
      </c>
      <c r="AV82" s="93" t="str">
        <f t="shared" si="34"/>
        <v>01N</v>
      </c>
      <c r="AW82" s="94" t="str">
        <f t="shared" si="35"/>
        <v/>
      </c>
      <c r="AX82" s="95">
        <f>SUMIF(Calculs!$B$2:$B$34,AW82,Calculs!$C$2:$C$34)</f>
        <v>0</v>
      </c>
      <c r="AY82" s="95">
        <f>IF(K82&lt;&gt;"",IF(LEFT(K82,1)="S", Calculs!$C$55,0),0)</f>
        <v>0</v>
      </c>
      <c r="AZ82" s="95">
        <f>IF(L82&lt;&gt;"",IF(LEFT(L82,1)="S", Calculs!$C$51,0),0)</f>
        <v>0</v>
      </c>
      <c r="BA82" s="95">
        <f>IF(M82&lt;&gt;"",IF(LEFT(M82,1)="S", Calculs!$C$52,0),0)</f>
        <v>0</v>
      </c>
      <c r="BB82" s="96" t="str">
        <f t="shared" si="36"/>
        <v/>
      </c>
      <c r="BC82" s="207" t="str">
        <f t="shared" si="37"/>
        <v/>
      </c>
      <c r="BD82" s="96">
        <f>SUMIF(Calculs!$B$2:$B$34,BB82,Calculs!$C$2:$C$34)</f>
        <v>0</v>
      </c>
      <c r="BE82" s="95">
        <f>IF(Q82&lt;&gt;"",IF(LEFT(Q82,1)="S", Calculs!$C$52,0),0)</f>
        <v>0</v>
      </c>
      <c r="BF82" s="95">
        <f>IF(R82&lt;&gt;"",IF(LEFT(R82,1)="S", Calculs!$C$51,0),0)</f>
        <v>0</v>
      </c>
      <c r="BG82" s="95">
        <f>SUMIF(Calculs!$B$41:$B$46,LEFT(S82,2),Calculs!$C$41:$C$46)</f>
        <v>0</v>
      </c>
      <c r="BH82" s="95">
        <f>IF(T82&lt;&gt;"",IF(LEFT(T82,1)="S", Calculs!$C$48,0),0)</f>
        <v>0</v>
      </c>
      <c r="BI82" s="95">
        <f>IF(W82&lt;&gt;"",IF(LEFT(W82,3)="ETT", Calculs!$C$37,0),0)</f>
        <v>0</v>
      </c>
      <c r="BJ82" s="95">
        <f>IF(X82&lt;&gt;"",IF(LEFT(X82,1)="S", Calculs!$C$51,0),0)</f>
        <v>0</v>
      </c>
      <c r="BK82" s="95">
        <f>IF(Y82&lt;&gt;"",IF(LEFT(Y82,1)="S", Calculs!$C$52,0),0)</f>
        <v>0</v>
      </c>
      <c r="BL82" s="96" t="str">
        <f t="shared" si="38"/>
        <v/>
      </c>
      <c r="BM82" s="95">
        <f>SUMIF(Calculs!$B$32:$B$36,TRIM(BL82),Calculs!$C$32:$C$36)</f>
        <v>0</v>
      </c>
      <c r="BN82" s="95">
        <f>IF(V82&lt;&gt;"",IF(LEFT(V82,1)="S", SUMIF(Calculs!$B$57:$B$61, TRIM(BL82), Calculs!$C$57:$C$61),0),0)</f>
        <v>0</v>
      </c>
      <c r="BO82" s="93" t="str">
        <f t="shared" si="39"/>
        <v>N</v>
      </c>
      <c r="BP82" s="95">
        <f t="shared" si="40"/>
        <v>0</v>
      </c>
      <c r="BQ82" s="95" t="e">
        <f t="shared" si="41"/>
        <v>#VALUE!</v>
      </c>
      <c r="BR82" s="95" t="e">
        <f t="shared" si="42"/>
        <v>#VALUE!</v>
      </c>
    </row>
    <row r="83" spans="1:70" ht="12.75" customHeight="1">
      <c r="A83" s="81"/>
      <c r="B83" s="107"/>
      <c r="C83" s="1"/>
      <c r="D83" s="1"/>
      <c r="E83" s="1"/>
      <c r="F83" s="1"/>
      <c r="G83" s="1"/>
      <c r="H83" s="34"/>
      <c r="I83" s="83"/>
      <c r="J83" s="83"/>
      <c r="K83" s="83"/>
      <c r="L83" s="83"/>
      <c r="M83" s="83"/>
      <c r="N83" s="83"/>
      <c r="O83" s="83"/>
      <c r="P83" s="83"/>
      <c r="Q83" s="83"/>
      <c r="R83" s="1"/>
      <c r="S83" s="84"/>
      <c r="T83" s="84"/>
      <c r="V83" s="84"/>
      <c r="W83" s="83"/>
      <c r="X83" s="83"/>
      <c r="Y83" s="83"/>
      <c r="Z83" s="1"/>
      <c r="AA83" s="1"/>
      <c r="AB83" s="3"/>
      <c r="AC83" s="84"/>
      <c r="AD83" s="84"/>
      <c r="AE83" s="84"/>
      <c r="AF83" s="85"/>
      <c r="AG83" s="86"/>
      <c r="AH83" s="86"/>
      <c r="AI83" s="86"/>
      <c r="AJ83" s="86"/>
      <c r="AK83" s="87"/>
      <c r="AL83" s="87"/>
      <c r="AM83" s="87"/>
      <c r="AN83" s="87"/>
      <c r="AO83" s="88"/>
      <c r="AP83" s="89"/>
      <c r="AQ83" s="90" t="str">
        <f t="shared" si="7"/>
        <v/>
      </c>
      <c r="AR83" s="91">
        <f t="shared" si="8"/>
        <v>2</v>
      </c>
      <c r="AS83" s="92" t="str">
        <f t="shared" si="31"/>
        <v/>
      </c>
      <c r="AT83" s="93">
        <f t="shared" si="32"/>
        <v>0</v>
      </c>
      <c r="AU83" s="93">
        <f t="shared" si="33"/>
        <v>0</v>
      </c>
      <c r="AV83" s="93" t="str">
        <f t="shared" si="34"/>
        <v>01N</v>
      </c>
      <c r="AW83" s="94" t="str">
        <f t="shared" si="35"/>
        <v/>
      </c>
      <c r="AX83" s="95">
        <f>SUMIF(Calculs!$B$2:$B$34,AW83,Calculs!$C$2:$C$34)</f>
        <v>0</v>
      </c>
      <c r="AY83" s="95">
        <f>IF(K83&lt;&gt;"",IF(LEFT(K83,1)="S", Calculs!$C$55,0),0)</f>
        <v>0</v>
      </c>
      <c r="AZ83" s="95">
        <f>IF(L83&lt;&gt;"",IF(LEFT(L83,1)="S", Calculs!$C$51,0),0)</f>
        <v>0</v>
      </c>
      <c r="BA83" s="95">
        <f>IF(M83&lt;&gt;"",IF(LEFT(M83,1)="S", Calculs!$C$52,0),0)</f>
        <v>0</v>
      </c>
      <c r="BB83" s="96" t="str">
        <f t="shared" si="36"/>
        <v/>
      </c>
      <c r="BC83" s="207" t="str">
        <f t="shared" si="37"/>
        <v/>
      </c>
      <c r="BD83" s="96">
        <f>SUMIF(Calculs!$B$2:$B$34,BB83,Calculs!$C$2:$C$34)</f>
        <v>0</v>
      </c>
      <c r="BE83" s="95">
        <f>IF(Q83&lt;&gt;"",IF(LEFT(Q83,1)="S", Calculs!$C$52,0),0)</f>
        <v>0</v>
      </c>
      <c r="BF83" s="95">
        <f>IF(R83&lt;&gt;"",IF(LEFT(R83,1)="S", Calculs!$C$51,0),0)</f>
        <v>0</v>
      </c>
      <c r="BG83" s="95">
        <f>SUMIF(Calculs!$B$41:$B$46,LEFT(S83,2),Calculs!$C$41:$C$46)</f>
        <v>0</v>
      </c>
      <c r="BH83" s="95">
        <f>IF(T83&lt;&gt;"",IF(LEFT(T83,1)="S", Calculs!$C$48,0),0)</f>
        <v>0</v>
      </c>
      <c r="BI83" s="95">
        <f>IF(W83&lt;&gt;"",IF(LEFT(W83,3)="ETT", Calculs!$C$37,0),0)</f>
        <v>0</v>
      </c>
      <c r="BJ83" s="95">
        <f>IF(X83&lt;&gt;"",IF(LEFT(X83,1)="S", Calculs!$C$51,0),0)</f>
        <v>0</v>
      </c>
      <c r="BK83" s="95">
        <f>IF(Y83&lt;&gt;"",IF(LEFT(Y83,1)="S", Calculs!$C$52,0),0)</f>
        <v>0</v>
      </c>
      <c r="BL83" s="96" t="str">
        <f t="shared" si="38"/>
        <v/>
      </c>
      <c r="BM83" s="95">
        <f>SUMIF(Calculs!$B$32:$B$36,TRIM(BL83),Calculs!$C$32:$C$36)</f>
        <v>0</v>
      </c>
      <c r="BN83" s="95">
        <f>IF(V83&lt;&gt;"",IF(LEFT(V83,1)="S", SUMIF(Calculs!$B$57:$B$61, TRIM(BL83), Calculs!$C$57:$C$61),0),0)</f>
        <v>0</v>
      </c>
      <c r="BO83" s="93" t="str">
        <f t="shared" si="39"/>
        <v>N</v>
      </c>
      <c r="BP83" s="95">
        <f t="shared" si="40"/>
        <v>0</v>
      </c>
      <c r="BQ83" s="95" t="e">
        <f t="shared" si="41"/>
        <v>#VALUE!</v>
      </c>
      <c r="BR83" s="95" t="e">
        <f t="shared" si="42"/>
        <v>#VALUE!</v>
      </c>
    </row>
    <row r="84" spans="1:70" ht="12.75" customHeight="1">
      <c r="A84" s="81"/>
      <c r="B84" s="107"/>
      <c r="C84" s="1"/>
      <c r="D84" s="1"/>
      <c r="E84" s="1"/>
      <c r="F84" s="1"/>
      <c r="G84" s="1"/>
      <c r="H84" s="34"/>
      <c r="I84" s="83"/>
      <c r="J84" s="83"/>
      <c r="K84" s="83"/>
      <c r="L84" s="83"/>
      <c r="M84" s="83"/>
      <c r="N84" s="83"/>
      <c r="O84" s="83"/>
      <c r="P84" s="83"/>
      <c r="Q84" s="83"/>
      <c r="R84" s="1"/>
      <c r="S84" s="84"/>
      <c r="T84" s="84"/>
      <c r="V84" s="84"/>
      <c r="W84" s="83"/>
      <c r="X84" s="83"/>
      <c r="Y84" s="83"/>
      <c r="Z84" s="1"/>
      <c r="AA84" s="1"/>
      <c r="AB84" s="3"/>
      <c r="AC84" s="84"/>
      <c r="AD84" s="84"/>
      <c r="AE84" s="84"/>
      <c r="AF84" s="85"/>
      <c r="AG84" s="86"/>
      <c r="AH84" s="86"/>
      <c r="AI84" s="86"/>
      <c r="AJ84" s="86"/>
      <c r="AK84" s="87"/>
      <c r="AL84" s="87"/>
      <c r="AM84" s="87"/>
      <c r="AN84" s="87"/>
      <c r="AO84" s="88"/>
      <c r="AP84" s="89"/>
      <c r="AQ84" s="90" t="str">
        <f t="shared" si="7"/>
        <v/>
      </c>
      <c r="AR84" s="91">
        <f t="shared" si="8"/>
        <v>2</v>
      </c>
      <c r="AS84" s="92" t="str">
        <f t="shared" si="31"/>
        <v/>
      </c>
      <c r="AT84" s="93">
        <f t="shared" si="32"/>
        <v>0</v>
      </c>
      <c r="AU84" s="93">
        <f t="shared" si="33"/>
        <v>0</v>
      </c>
      <c r="AV84" s="93" t="str">
        <f t="shared" si="34"/>
        <v>01N</v>
      </c>
      <c r="AW84" s="94" t="str">
        <f t="shared" si="35"/>
        <v/>
      </c>
      <c r="AX84" s="95">
        <f>SUMIF(Calculs!$B$2:$B$34,AW84,Calculs!$C$2:$C$34)</f>
        <v>0</v>
      </c>
      <c r="AY84" s="95">
        <f>IF(K84&lt;&gt;"",IF(LEFT(K84,1)="S", Calculs!$C$55,0),0)</f>
        <v>0</v>
      </c>
      <c r="AZ84" s="95">
        <f>IF(L84&lt;&gt;"",IF(LEFT(L84,1)="S", Calculs!$C$51,0),0)</f>
        <v>0</v>
      </c>
      <c r="BA84" s="95">
        <f>IF(M84&lt;&gt;"",IF(LEFT(M84,1)="S", Calculs!$C$52,0),0)</f>
        <v>0</v>
      </c>
      <c r="BB84" s="96" t="str">
        <f t="shared" si="36"/>
        <v/>
      </c>
      <c r="BC84" s="207" t="str">
        <f t="shared" si="37"/>
        <v/>
      </c>
      <c r="BD84" s="96">
        <f>SUMIF(Calculs!$B$2:$B$34,BB84,Calculs!$C$2:$C$34)</f>
        <v>0</v>
      </c>
      <c r="BE84" s="95">
        <f>IF(Q84&lt;&gt;"",IF(LEFT(Q84,1)="S", Calculs!$C$52,0),0)</f>
        <v>0</v>
      </c>
      <c r="BF84" s="95">
        <f>IF(R84&lt;&gt;"",IF(LEFT(R84,1)="S", Calculs!$C$51,0),0)</f>
        <v>0</v>
      </c>
      <c r="BG84" s="95">
        <f>SUMIF(Calculs!$B$41:$B$46,LEFT(S84,2),Calculs!$C$41:$C$46)</f>
        <v>0</v>
      </c>
      <c r="BH84" s="95">
        <f>IF(T84&lt;&gt;"",IF(LEFT(T84,1)="S", Calculs!$C$48,0),0)</f>
        <v>0</v>
      </c>
      <c r="BI84" s="95">
        <f>IF(W84&lt;&gt;"",IF(LEFT(W84,3)="ETT", Calculs!$C$37,0),0)</f>
        <v>0</v>
      </c>
      <c r="BJ84" s="95">
        <f>IF(X84&lt;&gt;"",IF(LEFT(X84,1)="S", Calculs!$C$51,0),0)</f>
        <v>0</v>
      </c>
      <c r="BK84" s="95">
        <f>IF(Y84&lt;&gt;"",IF(LEFT(Y84,1)="S", Calculs!$C$52,0),0)</f>
        <v>0</v>
      </c>
      <c r="BL84" s="96" t="str">
        <f t="shared" si="38"/>
        <v/>
      </c>
      <c r="BM84" s="95">
        <f>SUMIF(Calculs!$B$32:$B$36,TRIM(BL84),Calculs!$C$32:$C$36)</f>
        <v>0</v>
      </c>
      <c r="BN84" s="95">
        <f>IF(V84&lt;&gt;"",IF(LEFT(V84,1)="S", SUMIF(Calculs!$B$57:$B$61, TRIM(BL84), Calculs!$C$57:$C$61),0),0)</f>
        <v>0</v>
      </c>
      <c r="BO84" s="93" t="str">
        <f t="shared" si="39"/>
        <v>N</v>
      </c>
      <c r="BP84" s="95">
        <f t="shared" si="40"/>
        <v>0</v>
      </c>
      <c r="BQ84" s="95" t="e">
        <f t="shared" si="41"/>
        <v>#VALUE!</v>
      </c>
      <c r="BR84" s="95" t="e">
        <f t="shared" si="42"/>
        <v>#VALUE!</v>
      </c>
    </row>
    <row r="85" spans="1:70" ht="12.75" customHeight="1">
      <c r="A85" s="81"/>
      <c r="B85" s="107"/>
      <c r="C85" s="1"/>
      <c r="D85" s="1"/>
      <c r="E85" s="1"/>
      <c r="F85" s="1"/>
      <c r="G85" s="1"/>
      <c r="H85" s="34"/>
      <c r="I85" s="83"/>
      <c r="J85" s="83"/>
      <c r="K85" s="83"/>
      <c r="L85" s="83"/>
      <c r="M85" s="83"/>
      <c r="N85" s="83"/>
      <c r="O85" s="83"/>
      <c r="P85" s="83"/>
      <c r="Q85" s="83"/>
      <c r="R85" s="1"/>
      <c r="S85" s="84"/>
      <c r="T85" s="84"/>
      <c r="V85" s="84"/>
      <c r="W85" s="83"/>
      <c r="X85" s="83"/>
      <c r="Y85" s="83"/>
      <c r="Z85" s="1"/>
      <c r="AA85" s="1"/>
      <c r="AB85" s="3"/>
      <c r="AC85" s="84"/>
      <c r="AD85" s="84"/>
      <c r="AE85" s="84"/>
      <c r="AF85" s="85"/>
      <c r="AG85" s="86"/>
      <c r="AH85" s="86"/>
      <c r="AI85" s="86"/>
      <c r="AJ85" s="86"/>
      <c r="AK85" s="87"/>
      <c r="AL85" s="87"/>
      <c r="AM85" s="87"/>
      <c r="AN85" s="87"/>
      <c r="AO85" s="88"/>
      <c r="AP85" s="89"/>
      <c r="AQ85" s="90" t="str">
        <f t="shared" si="7"/>
        <v/>
      </c>
      <c r="AR85" s="91">
        <f t="shared" si="8"/>
        <v>2</v>
      </c>
      <c r="AS85" s="92" t="str">
        <f t="shared" si="31"/>
        <v/>
      </c>
      <c r="AT85" s="93">
        <f t="shared" si="32"/>
        <v>0</v>
      </c>
      <c r="AU85" s="93">
        <f t="shared" si="33"/>
        <v>0</v>
      </c>
      <c r="AV85" s="93" t="str">
        <f t="shared" si="34"/>
        <v>01N</v>
      </c>
      <c r="AW85" s="94" t="str">
        <f t="shared" si="35"/>
        <v/>
      </c>
      <c r="AX85" s="95">
        <f>SUMIF(Calculs!$B$2:$B$34,AW85,Calculs!$C$2:$C$34)</f>
        <v>0</v>
      </c>
      <c r="AY85" s="95">
        <f>IF(K85&lt;&gt;"",IF(LEFT(K85,1)="S", Calculs!$C$55,0),0)</f>
        <v>0</v>
      </c>
      <c r="AZ85" s="95">
        <f>IF(L85&lt;&gt;"",IF(LEFT(L85,1)="S", Calculs!$C$51,0),0)</f>
        <v>0</v>
      </c>
      <c r="BA85" s="95">
        <f>IF(M85&lt;&gt;"",IF(LEFT(M85,1)="S", Calculs!$C$52,0),0)</f>
        <v>0</v>
      </c>
      <c r="BB85" s="96" t="str">
        <f t="shared" si="36"/>
        <v/>
      </c>
      <c r="BC85" s="207" t="str">
        <f t="shared" si="37"/>
        <v/>
      </c>
      <c r="BD85" s="96">
        <f>SUMIF(Calculs!$B$2:$B$34,BB85,Calculs!$C$2:$C$34)</f>
        <v>0</v>
      </c>
      <c r="BE85" s="95">
        <f>IF(Q85&lt;&gt;"",IF(LEFT(Q85,1)="S", Calculs!$C$52,0),0)</f>
        <v>0</v>
      </c>
      <c r="BF85" s="95">
        <f>IF(R85&lt;&gt;"",IF(LEFT(R85,1)="S", Calculs!$C$51,0),0)</f>
        <v>0</v>
      </c>
      <c r="BG85" s="95">
        <f>SUMIF(Calculs!$B$41:$B$46,LEFT(S85,2),Calculs!$C$41:$C$46)</f>
        <v>0</v>
      </c>
      <c r="BH85" s="95">
        <f>IF(T85&lt;&gt;"",IF(LEFT(T85,1)="S", Calculs!$C$48,0),0)</f>
        <v>0</v>
      </c>
      <c r="BI85" s="95">
        <f>IF(W85&lt;&gt;"",IF(LEFT(W85,3)="ETT", Calculs!$C$37,0),0)</f>
        <v>0</v>
      </c>
      <c r="BJ85" s="95">
        <f>IF(X85&lt;&gt;"",IF(LEFT(X85,1)="S", Calculs!$C$51,0),0)</f>
        <v>0</v>
      </c>
      <c r="BK85" s="95">
        <f>IF(Y85&lt;&gt;"",IF(LEFT(Y85,1)="S", Calculs!$C$52,0),0)</f>
        <v>0</v>
      </c>
      <c r="BL85" s="96" t="str">
        <f t="shared" si="38"/>
        <v/>
      </c>
      <c r="BM85" s="95">
        <f>SUMIF(Calculs!$B$32:$B$36,TRIM(BL85),Calculs!$C$32:$C$36)</f>
        <v>0</v>
      </c>
      <c r="BN85" s="95">
        <f>IF(V85&lt;&gt;"",IF(LEFT(V85,1)="S", SUMIF(Calculs!$B$57:$B$61, TRIM(BL85), Calculs!$C$57:$C$61),0),0)</f>
        <v>0</v>
      </c>
      <c r="BO85" s="93" t="str">
        <f t="shared" si="39"/>
        <v>N</v>
      </c>
      <c r="BP85" s="95">
        <f t="shared" si="40"/>
        <v>0</v>
      </c>
      <c r="BQ85" s="95" t="e">
        <f t="shared" si="41"/>
        <v>#VALUE!</v>
      </c>
      <c r="BR85" s="95" t="e">
        <f t="shared" si="42"/>
        <v>#VALUE!</v>
      </c>
    </row>
    <row r="86" spans="1:70" ht="12.75" customHeight="1">
      <c r="A86" s="81"/>
      <c r="B86" s="107"/>
      <c r="C86" s="1"/>
      <c r="D86" s="1"/>
      <c r="E86" s="1"/>
      <c r="F86" s="1"/>
      <c r="G86" s="1"/>
      <c r="H86" s="34"/>
      <c r="I86" s="83"/>
      <c r="J86" s="83"/>
      <c r="K86" s="83"/>
      <c r="L86" s="83"/>
      <c r="M86" s="83"/>
      <c r="N86" s="83"/>
      <c r="O86" s="83"/>
      <c r="P86" s="83"/>
      <c r="Q86" s="83"/>
      <c r="R86" s="1"/>
      <c r="S86" s="84"/>
      <c r="T86" s="84"/>
      <c r="V86" s="84"/>
      <c r="W86" s="83"/>
      <c r="X86" s="83"/>
      <c r="Y86" s="83"/>
      <c r="Z86" s="1"/>
      <c r="AA86" s="1"/>
      <c r="AB86" s="3"/>
      <c r="AC86" s="84"/>
      <c r="AD86" s="84"/>
      <c r="AE86" s="84"/>
      <c r="AF86" s="85"/>
      <c r="AG86" s="86"/>
      <c r="AH86" s="86"/>
      <c r="AI86" s="86"/>
      <c r="AJ86" s="86"/>
      <c r="AK86" s="87"/>
      <c r="AL86" s="87"/>
      <c r="AM86" s="87"/>
      <c r="AN86" s="87"/>
      <c r="AO86" s="88"/>
      <c r="AP86" s="89"/>
      <c r="AQ86" s="90" t="str">
        <f t="shared" si="7"/>
        <v/>
      </c>
      <c r="AR86" s="91">
        <f t="shared" si="8"/>
        <v>2</v>
      </c>
      <c r="AS86" s="92" t="str">
        <f t="shared" si="31"/>
        <v/>
      </c>
      <c r="AT86" s="93">
        <f t="shared" si="32"/>
        <v>0</v>
      </c>
      <c r="AU86" s="93">
        <f t="shared" si="33"/>
        <v>0</v>
      </c>
      <c r="AV86" s="93" t="str">
        <f t="shared" si="34"/>
        <v>01N</v>
      </c>
      <c r="AW86" s="94" t="str">
        <f t="shared" si="35"/>
        <v/>
      </c>
      <c r="AX86" s="95">
        <f>SUMIF(Calculs!$B$2:$B$34,AW86,Calculs!$C$2:$C$34)</f>
        <v>0</v>
      </c>
      <c r="AY86" s="95">
        <f>IF(K86&lt;&gt;"",IF(LEFT(K86,1)="S", Calculs!$C$55,0),0)</f>
        <v>0</v>
      </c>
      <c r="AZ86" s="95">
        <f>IF(L86&lt;&gt;"",IF(LEFT(L86,1)="S", Calculs!$C$51,0),0)</f>
        <v>0</v>
      </c>
      <c r="BA86" s="95">
        <f>IF(M86&lt;&gt;"",IF(LEFT(M86,1)="S", Calculs!$C$52,0),0)</f>
        <v>0</v>
      </c>
      <c r="BB86" s="96" t="str">
        <f t="shared" si="36"/>
        <v/>
      </c>
      <c r="BC86" s="207" t="str">
        <f t="shared" si="37"/>
        <v/>
      </c>
      <c r="BD86" s="96">
        <f>SUMIF(Calculs!$B$2:$B$34,BB86,Calculs!$C$2:$C$34)</f>
        <v>0</v>
      </c>
      <c r="BE86" s="95">
        <f>IF(Q86&lt;&gt;"",IF(LEFT(Q86,1)="S", Calculs!$C$52,0),0)</f>
        <v>0</v>
      </c>
      <c r="BF86" s="95">
        <f>IF(R86&lt;&gt;"",IF(LEFT(R86,1)="S", Calculs!$C$51,0),0)</f>
        <v>0</v>
      </c>
      <c r="BG86" s="95">
        <f>SUMIF(Calculs!$B$41:$B$46,LEFT(S86,2),Calculs!$C$41:$C$46)</f>
        <v>0</v>
      </c>
      <c r="BH86" s="95">
        <f>IF(T86&lt;&gt;"",IF(LEFT(T86,1)="S", Calculs!$C$48,0),0)</f>
        <v>0</v>
      </c>
      <c r="BI86" s="95">
        <f>IF(W86&lt;&gt;"",IF(LEFT(W86,3)="ETT", Calculs!$C$37,0),0)</f>
        <v>0</v>
      </c>
      <c r="BJ86" s="95">
        <f>IF(X86&lt;&gt;"",IF(LEFT(X86,1)="S", Calculs!$C$51,0),0)</f>
        <v>0</v>
      </c>
      <c r="BK86" s="95">
        <f>IF(Y86&lt;&gt;"",IF(LEFT(Y86,1)="S", Calculs!$C$52,0),0)</f>
        <v>0</v>
      </c>
      <c r="BL86" s="96" t="str">
        <f t="shared" si="38"/>
        <v/>
      </c>
      <c r="BM86" s="95">
        <f>SUMIF(Calculs!$B$32:$B$36,TRIM(BL86),Calculs!$C$32:$C$36)</f>
        <v>0</v>
      </c>
      <c r="BN86" s="95">
        <f>IF(V86&lt;&gt;"",IF(LEFT(V86,1)="S", SUMIF(Calculs!$B$57:$B$61, TRIM(BL86), Calculs!$C$57:$C$61),0),0)</f>
        <v>0</v>
      </c>
      <c r="BO86" s="93" t="str">
        <f t="shared" si="39"/>
        <v>N</v>
      </c>
      <c r="BP86" s="95">
        <f t="shared" si="40"/>
        <v>0</v>
      </c>
      <c r="BQ86" s="95" t="e">
        <f t="shared" si="41"/>
        <v>#VALUE!</v>
      </c>
      <c r="BR86" s="95" t="e">
        <f t="shared" si="42"/>
        <v>#VALUE!</v>
      </c>
    </row>
    <row r="87" spans="1:70" ht="12.75" customHeight="1">
      <c r="A87" s="81"/>
      <c r="B87" s="107"/>
      <c r="C87" s="1"/>
      <c r="D87" s="1"/>
      <c r="E87" s="1"/>
      <c r="F87" s="1"/>
      <c r="G87" s="1"/>
      <c r="H87" s="34"/>
      <c r="I87" s="83"/>
      <c r="J87" s="83"/>
      <c r="K87" s="83"/>
      <c r="L87" s="83"/>
      <c r="M87" s="83"/>
      <c r="N87" s="83"/>
      <c r="O87" s="83"/>
      <c r="P87" s="83"/>
      <c r="Q87" s="83"/>
      <c r="R87" s="1"/>
      <c r="S87" s="84"/>
      <c r="T87" s="84"/>
      <c r="V87" s="84"/>
      <c r="W87" s="83"/>
      <c r="X87" s="83"/>
      <c r="Y87" s="83"/>
      <c r="Z87" s="1"/>
      <c r="AA87" s="1"/>
      <c r="AB87" s="3"/>
      <c r="AC87" s="84"/>
      <c r="AD87" s="84"/>
      <c r="AE87" s="84"/>
      <c r="AF87" s="85"/>
      <c r="AG87" s="86"/>
      <c r="AH87" s="86"/>
      <c r="AI87" s="86"/>
      <c r="AJ87" s="86"/>
      <c r="AK87" s="87"/>
      <c r="AL87" s="87"/>
      <c r="AM87" s="87"/>
      <c r="AN87" s="87"/>
      <c r="AO87" s="88"/>
      <c r="AP87" s="89"/>
      <c r="AQ87" s="90" t="str">
        <f t="shared" si="7"/>
        <v/>
      </c>
      <c r="AR87" s="91">
        <f t="shared" si="8"/>
        <v>2</v>
      </c>
      <c r="AS87" s="92" t="str">
        <f t="shared" si="31"/>
        <v/>
      </c>
      <c r="AT87" s="93">
        <f t="shared" si="32"/>
        <v>0</v>
      </c>
      <c r="AU87" s="93">
        <f t="shared" si="33"/>
        <v>0</v>
      </c>
      <c r="AV87" s="93" t="str">
        <f t="shared" si="34"/>
        <v>01N</v>
      </c>
      <c r="AW87" s="94" t="str">
        <f t="shared" si="35"/>
        <v/>
      </c>
      <c r="AX87" s="95">
        <f>SUMIF(Calculs!$B$2:$B$34,AW87,Calculs!$C$2:$C$34)</f>
        <v>0</v>
      </c>
      <c r="AY87" s="95">
        <f>IF(K87&lt;&gt;"",IF(LEFT(K87,1)="S", Calculs!$C$55,0),0)</f>
        <v>0</v>
      </c>
      <c r="AZ87" s="95">
        <f>IF(L87&lt;&gt;"",IF(LEFT(L87,1)="S", Calculs!$C$51,0),0)</f>
        <v>0</v>
      </c>
      <c r="BA87" s="95">
        <f>IF(M87&lt;&gt;"",IF(LEFT(M87,1)="S", Calculs!$C$52,0),0)</f>
        <v>0</v>
      </c>
      <c r="BB87" s="96" t="str">
        <f t="shared" si="36"/>
        <v/>
      </c>
      <c r="BC87" s="207" t="str">
        <f t="shared" si="37"/>
        <v/>
      </c>
      <c r="BD87" s="96">
        <f>SUMIF(Calculs!$B$2:$B$34,BB87,Calculs!$C$2:$C$34)</f>
        <v>0</v>
      </c>
      <c r="BE87" s="95">
        <f>IF(Q87&lt;&gt;"",IF(LEFT(Q87,1)="S", Calculs!$C$52,0),0)</f>
        <v>0</v>
      </c>
      <c r="BF87" s="95">
        <f>IF(R87&lt;&gt;"",IF(LEFT(R87,1)="S", Calculs!$C$51,0),0)</f>
        <v>0</v>
      </c>
      <c r="BG87" s="95">
        <f>SUMIF(Calculs!$B$41:$B$46,LEFT(S87,2),Calculs!$C$41:$C$46)</f>
        <v>0</v>
      </c>
      <c r="BH87" s="95">
        <f>IF(T87&lt;&gt;"",IF(LEFT(T87,1)="S", Calculs!$C$48,0),0)</f>
        <v>0</v>
      </c>
      <c r="BI87" s="95">
        <f>IF(W87&lt;&gt;"",IF(LEFT(W87,3)="ETT", Calculs!$C$37,0),0)</f>
        <v>0</v>
      </c>
      <c r="BJ87" s="95">
        <f>IF(X87&lt;&gt;"",IF(LEFT(X87,1)="S", Calculs!$C$51,0),0)</f>
        <v>0</v>
      </c>
      <c r="BK87" s="95">
        <f>IF(Y87&lt;&gt;"",IF(LEFT(Y87,1)="S", Calculs!$C$52,0),0)</f>
        <v>0</v>
      </c>
      <c r="BL87" s="96" t="str">
        <f t="shared" si="38"/>
        <v/>
      </c>
      <c r="BM87" s="95">
        <f>SUMIF(Calculs!$B$32:$B$36,TRIM(BL87),Calculs!$C$32:$C$36)</f>
        <v>0</v>
      </c>
      <c r="BN87" s="95">
        <f>IF(V87&lt;&gt;"",IF(LEFT(V87,1)="S", SUMIF(Calculs!$B$57:$B$61, TRIM(BL87), Calculs!$C$57:$C$61),0),0)</f>
        <v>0</v>
      </c>
      <c r="BO87" s="93" t="str">
        <f t="shared" si="39"/>
        <v>N</v>
      </c>
      <c r="BP87" s="95">
        <f t="shared" si="40"/>
        <v>0</v>
      </c>
      <c r="BQ87" s="95" t="e">
        <f t="shared" si="41"/>
        <v>#VALUE!</v>
      </c>
      <c r="BR87" s="95" t="e">
        <f t="shared" si="42"/>
        <v>#VALUE!</v>
      </c>
    </row>
    <row r="88" spans="1:70" ht="12.75" customHeight="1">
      <c r="A88" s="81"/>
      <c r="B88" s="107"/>
      <c r="C88" s="1"/>
      <c r="D88" s="1"/>
      <c r="E88" s="1"/>
      <c r="F88" s="1"/>
      <c r="G88" s="1"/>
      <c r="H88" s="34"/>
      <c r="I88" s="83"/>
      <c r="J88" s="83"/>
      <c r="K88" s="83"/>
      <c r="L88" s="83"/>
      <c r="M88" s="83"/>
      <c r="N88" s="83"/>
      <c r="O88" s="83"/>
      <c r="P88" s="83"/>
      <c r="Q88" s="83"/>
      <c r="R88" s="1"/>
      <c r="S88" s="84"/>
      <c r="T88" s="84"/>
      <c r="V88" s="84"/>
      <c r="W88" s="83"/>
      <c r="X88" s="83"/>
      <c r="Y88" s="83"/>
      <c r="Z88" s="1"/>
      <c r="AA88" s="1"/>
      <c r="AB88" s="3"/>
      <c r="AC88" s="84"/>
      <c r="AD88" s="84"/>
      <c r="AE88" s="84"/>
      <c r="AF88" s="85"/>
      <c r="AG88" s="86"/>
      <c r="AH88" s="86"/>
      <c r="AI88" s="86"/>
      <c r="AJ88" s="86"/>
      <c r="AK88" s="87"/>
      <c r="AL88" s="87"/>
      <c r="AM88" s="87"/>
      <c r="AN88" s="87"/>
      <c r="AO88" s="88"/>
      <c r="AP88" s="89"/>
      <c r="AQ88" s="90" t="str">
        <f t="shared" si="7"/>
        <v/>
      </c>
      <c r="AR88" s="91">
        <f t="shared" si="8"/>
        <v>2</v>
      </c>
      <c r="AS88" s="92" t="str">
        <f t="shared" si="31"/>
        <v/>
      </c>
      <c r="AT88" s="93">
        <f t="shared" si="32"/>
        <v>0</v>
      </c>
      <c r="AU88" s="93">
        <f t="shared" si="33"/>
        <v>0</v>
      </c>
      <c r="AV88" s="93" t="str">
        <f t="shared" si="34"/>
        <v>01N</v>
      </c>
      <c r="AW88" s="94" t="str">
        <f t="shared" si="35"/>
        <v/>
      </c>
      <c r="AX88" s="95">
        <f>SUMIF(Calculs!$B$2:$B$34,AW88,Calculs!$C$2:$C$34)</f>
        <v>0</v>
      </c>
      <c r="AY88" s="95">
        <f>IF(K88&lt;&gt;"",IF(LEFT(K88,1)="S", Calculs!$C$55,0),0)</f>
        <v>0</v>
      </c>
      <c r="AZ88" s="95">
        <f>IF(L88&lt;&gt;"",IF(LEFT(L88,1)="S", Calculs!$C$51,0),0)</f>
        <v>0</v>
      </c>
      <c r="BA88" s="95">
        <f>IF(M88&lt;&gt;"",IF(LEFT(M88,1)="S", Calculs!$C$52,0),0)</f>
        <v>0</v>
      </c>
      <c r="BB88" s="96" t="str">
        <f t="shared" si="36"/>
        <v/>
      </c>
      <c r="BC88" s="207" t="str">
        <f t="shared" si="37"/>
        <v/>
      </c>
      <c r="BD88" s="96">
        <f>SUMIF(Calculs!$B$2:$B$34,BB88,Calculs!$C$2:$C$34)</f>
        <v>0</v>
      </c>
      <c r="BE88" s="95">
        <f>IF(Q88&lt;&gt;"",IF(LEFT(Q88,1)="S", Calculs!$C$52,0),0)</f>
        <v>0</v>
      </c>
      <c r="BF88" s="95">
        <f>IF(R88&lt;&gt;"",IF(LEFT(R88,1)="S", Calculs!$C$51,0),0)</f>
        <v>0</v>
      </c>
      <c r="BG88" s="95">
        <f>SUMIF(Calculs!$B$41:$B$46,LEFT(S88,2),Calculs!$C$41:$C$46)</f>
        <v>0</v>
      </c>
      <c r="BH88" s="95">
        <f>IF(T88&lt;&gt;"",IF(LEFT(T88,1)="S", Calculs!$C$48,0),0)</f>
        <v>0</v>
      </c>
      <c r="BI88" s="95">
        <f>IF(W88&lt;&gt;"",IF(LEFT(W88,3)="ETT", Calculs!$C$37,0),0)</f>
        <v>0</v>
      </c>
      <c r="BJ88" s="95">
        <f>IF(X88&lt;&gt;"",IF(LEFT(X88,1)="S", Calculs!$C$51,0),0)</f>
        <v>0</v>
      </c>
      <c r="BK88" s="95">
        <f>IF(Y88&lt;&gt;"",IF(LEFT(Y88,1)="S", Calculs!$C$52,0),0)</f>
        <v>0</v>
      </c>
      <c r="BL88" s="96" t="str">
        <f t="shared" si="38"/>
        <v/>
      </c>
      <c r="BM88" s="95">
        <f>SUMIF(Calculs!$B$32:$B$36,TRIM(BL88),Calculs!$C$32:$C$36)</f>
        <v>0</v>
      </c>
      <c r="BN88" s="95">
        <f>IF(V88&lt;&gt;"",IF(LEFT(V88,1)="S", SUMIF(Calculs!$B$57:$B$61, TRIM(BL88), Calculs!$C$57:$C$61),0),0)</f>
        <v>0</v>
      </c>
      <c r="BO88" s="93" t="str">
        <f t="shared" si="39"/>
        <v>N</v>
      </c>
      <c r="BP88" s="95">
        <f t="shared" si="40"/>
        <v>0</v>
      </c>
      <c r="BQ88" s="95" t="e">
        <f t="shared" si="41"/>
        <v>#VALUE!</v>
      </c>
      <c r="BR88" s="95" t="e">
        <f t="shared" si="42"/>
        <v>#VALUE!</v>
      </c>
    </row>
    <row r="89" spans="1:70" ht="12.75" customHeight="1">
      <c r="A89" s="81"/>
      <c r="B89" s="107"/>
      <c r="C89" s="1"/>
      <c r="D89" s="1"/>
      <c r="E89" s="1"/>
      <c r="F89" s="1"/>
      <c r="G89" s="1"/>
      <c r="H89" s="34"/>
      <c r="I89" s="83"/>
      <c r="J89" s="83"/>
      <c r="K89" s="83"/>
      <c r="L89" s="83"/>
      <c r="M89" s="83"/>
      <c r="N89" s="83"/>
      <c r="O89" s="83"/>
      <c r="P89" s="83"/>
      <c r="Q89" s="83"/>
      <c r="R89" s="1"/>
      <c r="S89" s="84"/>
      <c r="T89" s="84"/>
      <c r="V89" s="84"/>
      <c r="W89" s="83"/>
      <c r="X89" s="83"/>
      <c r="Y89" s="83"/>
      <c r="Z89" s="1"/>
      <c r="AA89" s="1"/>
      <c r="AB89" s="3"/>
      <c r="AC89" s="84"/>
      <c r="AD89" s="84"/>
      <c r="AE89" s="84"/>
      <c r="AF89" s="85"/>
      <c r="AG89" s="86"/>
      <c r="AH89" s="86"/>
      <c r="AI89" s="86"/>
      <c r="AJ89" s="86"/>
      <c r="AK89" s="87"/>
      <c r="AL89" s="87"/>
      <c r="AM89" s="87"/>
      <c r="AN89" s="87"/>
      <c r="AO89" s="88"/>
      <c r="AP89" s="89"/>
      <c r="AQ89" s="90" t="str">
        <f t="shared" si="7"/>
        <v/>
      </c>
      <c r="AR89" s="91">
        <f t="shared" si="8"/>
        <v>2</v>
      </c>
      <c r="AS89" s="92" t="str">
        <f t="shared" si="31"/>
        <v/>
      </c>
      <c r="AT89" s="93">
        <f t="shared" si="32"/>
        <v>0</v>
      </c>
      <c r="AU89" s="93">
        <f t="shared" si="33"/>
        <v>0</v>
      </c>
      <c r="AV89" s="93" t="str">
        <f t="shared" si="34"/>
        <v>01N</v>
      </c>
      <c r="AW89" s="94" t="str">
        <f t="shared" si="35"/>
        <v/>
      </c>
      <c r="AX89" s="95">
        <f>SUMIF(Calculs!$B$2:$B$34,AW89,Calculs!$C$2:$C$34)</f>
        <v>0</v>
      </c>
      <c r="AY89" s="95">
        <f>IF(K89&lt;&gt;"",IF(LEFT(K89,1)="S", Calculs!$C$55,0),0)</f>
        <v>0</v>
      </c>
      <c r="AZ89" s="95">
        <f>IF(L89&lt;&gt;"",IF(LEFT(L89,1)="S", Calculs!$C$51,0),0)</f>
        <v>0</v>
      </c>
      <c r="BA89" s="95">
        <f>IF(M89&lt;&gt;"",IF(LEFT(M89,1)="S", Calculs!$C$52,0),0)</f>
        <v>0</v>
      </c>
      <c r="BB89" s="96" t="str">
        <f t="shared" si="36"/>
        <v/>
      </c>
      <c r="BC89" s="207" t="str">
        <f t="shared" si="37"/>
        <v/>
      </c>
      <c r="BD89" s="96">
        <f>SUMIF(Calculs!$B$2:$B$34,BB89,Calculs!$C$2:$C$34)</f>
        <v>0</v>
      </c>
      <c r="BE89" s="95">
        <f>IF(Q89&lt;&gt;"",IF(LEFT(Q89,1)="S", Calculs!$C$52,0),0)</f>
        <v>0</v>
      </c>
      <c r="BF89" s="95">
        <f>IF(R89&lt;&gt;"",IF(LEFT(R89,1)="S", Calculs!$C$51,0),0)</f>
        <v>0</v>
      </c>
      <c r="BG89" s="95">
        <f>SUMIF(Calculs!$B$41:$B$46,LEFT(S89,2),Calculs!$C$41:$C$46)</f>
        <v>0</v>
      </c>
      <c r="BH89" s="95">
        <f>IF(T89&lt;&gt;"",IF(LEFT(T89,1)="S", Calculs!$C$48,0),0)</f>
        <v>0</v>
      </c>
      <c r="BI89" s="95">
        <f>IF(W89&lt;&gt;"",IF(LEFT(W89,3)="ETT", Calculs!$C$37,0),0)</f>
        <v>0</v>
      </c>
      <c r="BJ89" s="95">
        <f>IF(X89&lt;&gt;"",IF(LEFT(X89,1)="S", Calculs!$C$51,0),0)</f>
        <v>0</v>
      </c>
      <c r="BK89" s="95">
        <f>IF(Y89&lt;&gt;"",IF(LEFT(Y89,1)="S", Calculs!$C$52,0),0)</f>
        <v>0</v>
      </c>
      <c r="BL89" s="96" t="str">
        <f t="shared" si="38"/>
        <v/>
      </c>
      <c r="BM89" s="95">
        <f>SUMIF(Calculs!$B$32:$B$36,TRIM(BL89),Calculs!$C$32:$C$36)</f>
        <v>0</v>
      </c>
      <c r="BN89" s="95">
        <f>IF(V89&lt;&gt;"",IF(LEFT(V89,1)="S", SUMIF(Calculs!$B$57:$B$61, TRIM(BL89), Calculs!$C$57:$C$61),0),0)</f>
        <v>0</v>
      </c>
      <c r="BO89" s="93" t="str">
        <f t="shared" si="39"/>
        <v>N</v>
      </c>
      <c r="BP89" s="95">
        <f t="shared" si="40"/>
        <v>0</v>
      </c>
      <c r="BQ89" s="95" t="e">
        <f t="shared" si="41"/>
        <v>#VALUE!</v>
      </c>
      <c r="BR89" s="95" t="e">
        <f t="shared" si="42"/>
        <v>#VALUE!</v>
      </c>
    </row>
    <row r="90" spans="1:70" ht="12.75" customHeight="1">
      <c r="A90" s="81"/>
      <c r="B90" s="107"/>
      <c r="C90" s="1"/>
      <c r="D90" s="1"/>
      <c r="E90" s="1"/>
      <c r="F90" s="1"/>
      <c r="G90" s="1"/>
      <c r="H90" s="34"/>
      <c r="I90" s="83"/>
      <c r="J90" s="83"/>
      <c r="K90" s="83"/>
      <c r="L90" s="83"/>
      <c r="M90" s="83"/>
      <c r="N90" s="83"/>
      <c r="O90" s="83"/>
      <c r="P90" s="83"/>
      <c r="Q90" s="83"/>
      <c r="R90" s="1"/>
      <c r="S90" s="84"/>
      <c r="T90" s="84"/>
      <c r="V90" s="84"/>
      <c r="W90" s="83"/>
      <c r="X90" s="83"/>
      <c r="Y90" s="83"/>
      <c r="Z90" s="1"/>
      <c r="AA90" s="1"/>
      <c r="AB90" s="3"/>
      <c r="AC90" s="84"/>
      <c r="AD90" s="84"/>
      <c r="AE90" s="84"/>
      <c r="AF90" s="85"/>
      <c r="AG90" s="86"/>
      <c r="AH90" s="86"/>
      <c r="AI90" s="86"/>
      <c r="AJ90" s="86"/>
      <c r="AK90" s="87"/>
      <c r="AL90" s="87"/>
      <c r="AM90" s="87"/>
      <c r="AN90" s="87"/>
      <c r="AO90" s="88"/>
      <c r="AP90" s="89"/>
      <c r="AQ90" s="90" t="str">
        <f t="shared" si="7"/>
        <v/>
      </c>
      <c r="AR90" s="91">
        <f t="shared" si="8"/>
        <v>2</v>
      </c>
      <c r="AS90" s="92" t="str">
        <f t="shared" si="31"/>
        <v/>
      </c>
      <c r="AT90" s="93">
        <f t="shared" si="32"/>
        <v>0</v>
      </c>
      <c r="AU90" s="93">
        <f t="shared" si="33"/>
        <v>0</v>
      </c>
      <c r="AV90" s="93" t="str">
        <f t="shared" si="34"/>
        <v>01N</v>
      </c>
      <c r="AW90" s="94" t="str">
        <f t="shared" si="35"/>
        <v/>
      </c>
      <c r="AX90" s="95">
        <f>SUMIF(Calculs!$B$2:$B$34,AW90,Calculs!$C$2:$C$34)</f>
        <v>0</v>
      </c>
      <c r="AY90" s="95">
        <f>IF(K90&lt;&gt;"",IF(LEFT(K90,1)="S", Calculs!$C$55,0),0)</f>
        <v>0</v>
      </c>
      <c r="AZ90" s="95">
        <f>IF(L90&lt;&gt;"",IF(LEFT(L90,1)="S", Calculs!$C$51,0),0)</f>
        <v>0</v>
      </c>
      <c r="BA90" s="95">
        <f>IF(M90&lt;&gt;"",IF(LEFT(M90,1)="S", Calculs!$C$52,0),0)</f>
        <v>0</v>
      </c>
      <c r="BB90" s="96" t="str">
        <f t="shared" si="36"/>
        <v/>
      </c>
      <c r="BC90" s="207" t="str">
        <f t="shared" si="37"/>
        <v/>
      </c>
      <c r="BD90" s="96">
        <f>SUMIF(Calculs!$B$2:$B$34,BB90,Calculs!$C$2:$C$34)</f>
        <v>0</v>
      </c>
      <c r="BE90" s="95">
        <f>IF(Q90&lt;&gt;"",IF(LEFT(Q90,1)="S", Calculs!$C$52,0),0)</f>
        <v>0</v>
      </c>
      <c r="BF90" s="95">
        <f>IF(R90&lt;&gt;"",IF(LEFT(R90,1)="S", Calculs!$C$51,0),0)</f>
        <v>0</v>
      </c>
      <c r="BG90" s="95">
        <f>SUMIF(Calculs!$B$41:$B$46,LEFT(S90,2),Calculs!$C$41:$C$46)</f>
        <v>0</v>
      </c>
      <c r="BH90" s="95">
        <f>IF(T90&lt;&gt;"",IF(LEFT(T90,1)="S", Calculs!$C$48,0),0)</f>
        <v>0</v>
      </c>
      <c r="BI90" s="95">
        <f>IF(W90&lt;&gt;"",IF(LEFT(W90,3)="ETT", Calculs!$C$37,0),0)</f>
        <v>0</v>
      </c>
      <c r="BJ90" s="95">
        <f>IF(X90&lt;&gt;"",IF(LEFT(X90,1)="S", Calculs!$C$51,0),0)</f>
        <v>0</v>
      </c>
      <c r="BK90" s="95">
        <f>IF(Y90&lt;&gt;"",IF(LEFT(Y90,1)="S", Calculs!$C$52,0),0)</f>
        <v>0</v>
      </c>
      <c r="BL90" s="96" t="str">
        <f t="shared" si="38"/>
        <v/>
      </c>
      <c r="BM90" s="95">
        <f>SUMIF(Calculs!$B$32:$B$36,TRIM(BL90),Calculs!$C$32:$C$36)</f>
        <v>0</v>
      </c>
      <c r="BN90" s="95">
        <f>IF(V90&lt;&gt;"",IF(LEFT(V90,1)="S", SUMIF(Calculs!$B$57:$B$61, TRIM(BL90), Calculs!$C$57:$C$61),0),0)</f>
        <v>0</v>
      </c>
      <c r="BO90" s="93" t="str">
        <f t="shared" si="39"/>
        <v>N</v>
      </c>
      <c r="BP90" s="95">
        <f t="shared" si="40"/>
        <v>0</v>
      </c>
      <c r="BQ90" s="95" t="e">
        <f t="shared" si="41"/>
        <v>#VALUE!</v>
      </c>
      <c r="BR90" s="95" t="e">
        <f t="shared" si="42"/>
        <v>#VALUE!</v>
      </c>
    </row>
    <row r="91" spans="1:70" ht="12.75" customHeight="1">
      <c r="A91" s="81"/>
      <c r="B91" s="107"/>
      <c r="C91" s="1"/>
      <c r="D91" s="1"/>
      <c r="E91" s="1"/>
      <c r="F91" s="1"/>
      <c r="G91" s="1"/>
      <c r="H91" s="34"/>
      <c r="I91" s="83"/>
      <c r="J91" s="83"/>
      <c r="K91" s="83"/>
      <c r="L91" s="83"/>
      <c r="M91" s="83"/>
      <c r="N91" s="83"/>
      <c r="O91" s="83"/>
      <c r="P91" s="83"/>
      <c r="Q91" s="83"/>
      <c r="R91" s="1"/>
      <c r="S91" s="84"/>
      <c r="T91" s="84"/>
      <c r="V91" s="84"/>
      <c r="W91" s="83"/>
      <c r="X91" s="83"/>
      <c r="Y91" s="83"/>
      <c r="Z91" s="1"/>
      <c r="AA91" s="1"/>
      <c r="AB91" s="3"/>
      <c r="AC91" s="84"/>
      <c r="AD91" s="84"/>
      <c r="AE91" s="84"/>
      <c r="AF91" s="85"/>
      <c r="AG91" s="86"/>
      <c r="AH91" s="86"/>
      <c r="AI91" s="86"/>
      <c r="AJ91" s="86"/>
      <c r="AK91" s="87"/>
      <c r="AL91" s="87"/>
      <c r="AM91" s="87"/>
      <c r="AN91" s="87"/>
      <c r="AO91" s="88"/>
      <c r="AP91" s="89"/>
      <c r="AQ91" s="90" t="str">
        <f t="shared" si="7"/>
        <v/>
      </c>
      <c r="AR91" s="91">
        <f t="shared" si="8"/>
        <v>2</v>
      </c>
      <c r="AS91" s="92" t="str">
        <f t="shared" si="31"/>
        <v/>
      </c>
      <c r="AT91" s="93">
        <f t="shared" si="32"/>
        <v>0</v>
      </c>
      <c r="AU91" s="93">
        <f t="shared" si="33"/>
        <v>0</v>
      </c>
      <c r="AV91" s="93" t="str">
        <f t="shared" si="34"/>
        <v>01N</v>
      </c>
      <c r="AW91" s="94" t="str">
        <f t="shared" si="35"/>
        <v/>
      </c>
      <c r="AX91" s="95">
        <f>SUMIF(Calculs!$B$2:$B$34,AW91,Calculs!$C$2:$C$34)</f>
        <v>0</v>
      </c>
      <c r="AY91" s="95">
        <f>IF(K91&lt;&gt;"",IF(LEFT(K91,1)="S", Calculs!$C$55,0),0)</f>
        <v>0</v>
      </c>
      <c r="AZ91" s="95">
        <f>IF(L91&lt;&gt;"",IF(LEFT(L91,1)="S", Calculs!$C$51,0),0)</f>
        <v>0</v>
      </c>
      <c r="BA91" s="95">
        <f>IF(M91&lt;&gt;"",IF(LEFT(M91,1)="S", Calculs!$C$52,0),0)</f>
        <v>0</v>
      </c>
      <c r="BB91" s="96" t="str">
        <f t="shared" si="36"/>
        <v/>
      </c>
      <c r="BC91" s="207" t="str">
        <f t="shared" si="37"/>
        <v/>
      </c>
      <c r="BD91" s="96">
        <f>SUMIF(Calculs!$B$2:$B$34,BB91,Calculs!$C$2:$C$34)</f>
        <v>0</v>
      </c>
      <c r="BE91" s="95">
        <f>IF(Q91&lt;&gt;"",IF(LEFT(Q91,1)="S", Calculs!$C$52,0),0)</f>
        <v>0</v>
      </c>
      <c r="BF91" s="95">
        <f>IF(R91&lt;&gt;"",IF(LEFT(R91,1)="S", Calculs!$C$51,0),0)</f>
        <v>0</v>
      </c>
      <c r="BG91" s="95">
        <f>SUMIF(Calculs!$B$41:$B$46,LEFT(S91,2),Calculs!$C$41:$C$46)</f>
        <v>0</v>
      </c>
      <c r="BH91" s="95">
        <f>IF(T91&lt;&gt;"",IF(LEFT(T91,1)="S", Calculs!$C$48,0),0)</f>
        <v>0</v>
      </c>
      <c r="BI91" s="95">
        <f>IF(W91&lt;&gt;"",IF(LEFT(W91,3)="ETT", Calculs!$C$37,0),0)</f>
        <v>0</v>
      </c>
      <c r="BJ91" s="95">
        <f>IF(X91&lt;&gt;"",IF(LEFT(X91,1)="S", Calculs!$C$51,0),0)</f>
        <v>0</v>
      </c>
      <c r="BK91" s="95">
        <f>IF(Y91&lt;&gt;"",IF(LEFT(Y91,1)="S", Calculs!$C$52,0),0)</f>
        <v>0</v>
      </c>
      <c r="BL91" s="96" t="str">
        <f t="shared" si="38"/>
        <v/>
      </c>
      <c r="BM91" s="95">
        <f>SUMIF(Calculs!$B$32:$B$36,TRIM(BL91),Calculs!$C$32:$C$36)</f>
        <v>0</v>
      </c>
      <c r="BN91" s="95">
        <f>IF(V91&lt;&gt;"",IF(LEFT(V91,1)="S", SUMIF(Calculs!$B$57:$B$61, TRIM(BL91), Calculs!$C$57:$C$61),0),0)</f>
        <v>0</v>
      </c>
      <c r="BO91" s="93" t="str">
        <f t="shared" si="39"/>
        <v>N</v>
      </c>
      <c r="BP91" s="95">
        <f t="shared" si="40"/>
        <v>0</v>
      </c>
      <c r="BQ91" s="95" t="e">
        <f t="shared" si="41"/>
        <v>#VALUE!</v>
      </c>
      <c r="BR91" s="95" t="e">
        <f t="shared" si="42"/>
        <v>#VALUE!</v>
      </c>
    </row>
    <row r="92" spans="1:70" ht="12.75" customHeight="1">
      <c r="A92" s="81"/>
      <c r="B92" s="107"/>
      <c r="C92" s="1"/>
      <c r="D92" s="1"/>
      <c r="E92" s="1"/>
      <c r="F92" s="1"/>
      <c r="G92" s="1"/>
      <c r="H92" s="34"/>
      <c r="I92" s="83"/>
      <c r="J92" s="83"/>
      <c r="K92" s="83"/>
      <c r="L92" s="83"/>
      <c r="M92" s="83"/>
      <c r="N92" s="83"/>
      <c r="O92" s="83"/>
      <c r="P92" s="83"/>
      <c r="Q92" s="83"/>
      <c r="R92" s="1"/>
      <c r="S92" s="84"/>
      <c r="T92" s="84"/>
      <c r="V92" s="84"/>
      <c r="W92" s="83"/>
      <c r="X92" s="83"/>
      <c r="Y92" s="83"/>
      <c r="Z92" s="1"/>
      <c r="AA92" s="1"/>
      <c r="AB92" s="3"/>
      <c r="AC92" s="84"/>
      <c r="AD92" s="84"/>
      <c r="AE92" s="84"/>
      <c r="AF92" s="85"/>
      <c r="AG92" s="86"/>
      <c r="AH92" s="86"/>
      <c r="AI92" s="86"/>
      <c r="AJ92" s="86"/>
      <c r="AK92" s="87"/>
      <c r="AL92" s="87"/>
      <c r="AM92" s="87"/>
      <c r="AN92" s="87"/>
      <c r="AO92" s="88"/>
      <c r="AP92" s="89"/>
      <c r="AQ92" s="90" t="str">
        <f t="shared" si="7"/>
        <v/>
      </c>
      <c r="AR92" s="91">
        <f t="shared" si="8"/>
        <v>2</v>
      </c>
      <c r="AS92" s="92" t="str">
        <f t="shared" si="31"/>
        <v/>
      </c>
      <c r="AT92" s="93">
        <f t="shared" si="32"/>
        <v>0</v>
      </c>
      <c r="AU92" s="93">
        <f t="shared" si="33"/>
        <v>0</v>
      </c>
      <c r="AV92" s="93" t="str">
        <f t="shared" si="34"/>
        <v>01N</v>
      </c>
      <c r="AW92" s="94" t="str">
        <f t="shared" si="35"/>
        <v/>
      </c>
      <c r="AX92" s="95">
        <f>SUMIF(Calculs!$B$2:$B$34,AW92,Calculs!$C$2:$C$34)</f>
        <v>0</v>
      </c>
      <c r="AY92" s="95">
        <f>IF(K92&lt;&gt;"",IF(LEFT(K92,1)="S", Calculs!$C$55,0),0)</f>
        <v>0</v>
      </c>
      <c r="AZ92" s="95">
        <f>IF(L92&lt;&gt;"",IF(LEFT(L92,1)="S", Calculs!$C$51,0),0)</f>
        <v>0</v>
      </c>
      <c r="BA92" s="95">
        <f>IF(M92&lt;&gt;"",IF(LEFT(M92,1)="S", Calculs!$C$52,0),0)</f>
        <v>0</v>
      </c>
      <c r="BB92" s="96" t="str">
        <f t="shared" si="36"/>
        <v/>
      </c>
      <c r="BC92" s="207" t="str">
        <f t="shared" si="37"/>
        <v/>
      </c>
      <c r="BD92" s="96">
        <f>SUMIF(Calculs!$B$2:$B$34,BB92,Calculs!$C$2:$C$34)</f>
        <v>0</v>
      </c>
      <c r="BE92" s="95">
        <f>IF(Q92&lt;&gt;"",IF(LEFT(Q92,1)="S", Calculs!$C$52,0),0)</f>
        <v>0</v>
      </c>
      <c r="BF92" s="95">
        <f>IF(R92&lt;&gt;"",IF(LEFT(R92,1)="S", Calculs!$C$51,0),0)</f>
        <v>0</v>
      </c>
      <c r="BG92" s="95">
        <f>SUMIF(Calculs!$B$41:$B$46,LEFT(S92,2),Calculs!$C$41:$C$46)</f>
        <v>0</v>
      </c>
      <c r="BH92" s="95">
        <f>IF(T92&lt;&gt;"",IF(LEFT(T92,1)="S", Calculs!$C$48,0),0)</f>
        <v>0</v>
      </c>
      <c r="BI92" s="95">
        <f>IF(W92&lt;&gt;"",IF(LEFT(W92,3)="ETT", Calculs!$C$37,0),0)</f>
        <v>0</v>
      </c>
      <c r="BJ92" s="95">
        <f>IF(X92&lt;&gt;"",IF(LEFT(X92,1)="S", Calculs!$C$51,0),0)</f>
        <v>0</v>
      </c>
      <c r="BK92" s="95">
        <f>IF(Y92&lt;&gt;"",IF(LEFT(Y92,1)="S", Calculs!$C$52,0),0)</f>
        <v>0</v>
      </c>
      <c r="BL92" s="96" t="str">
        <f t="shared" si="38"/>
        <v/>
      </c>
      <c r="BM92" s="95">
        <f>SUMIF(Calculs!$B$32:$B$36,TRIM(BL92),Calculs!$C$32:$C$36)</f>
        <v>0</v>
      </c>
      <c r="BN92" s="95">
        <f>IF(V92&lt;&gt;"",IF(LEFT(V92,1)="S", SUMIF(Calculs!$B$57:$B$61, TRIM(BL92), Calculs!$C$57:$C$61),0),0)</f>
        <v>0</v>
      </c>
      <c r="BO92" s="93" t="str">
        <f t="shared" si="39"/>
        <v>N</v>
      </c>
      <c r="BP92" s="95">
        <f t="shared" si="40"/>
        <v>0</v>
      </c>
      <c r="BQ92" s="95" t="e">
        <f t="shared" si="41"/>
        <v>#VALUE!</v>
      </c>
      <c r="BR92" s="95" t="e">
        <f t="shared" si="42"/>
        <v>#VALUE!</v>
      </c>
    </row>
    <row r="93" spans="1:70" ht="12.75" customHeight="1">
      <c r="A93" s="81"/>
      <c r="B93" s="107"/>
      <c r="C93" s="1"/>
      <c r="D93" s="1"/>
      <c r="E93" s="1"/>
      <c r="F93" s="1"/>
      <c r="G93" s="1"/>
      <c r="H93" s="34"/>
      <c r="I93" s="83"/>
      <c r="J93" s="83"/>
      <c r="K93" s="83"/>
      <c r="L93" s="83"/>
      <c r="M93" s="83"/>
      <c r="N93" s="83"/>
      <c r="O93" s="83"/>
      <c r="P93" s="83"/>
      <c r="Q93" s="83"/>
      <c r="R93" s="1"/>
      <c r="S93" s="84"/>
      <c r="T93" s="84"/>
      <c r="V93" s="84"/>
      <c r="W93" s="83"/>
      <c r="X93" s="83"/>
      <c r="Y93" s="83"/>
      <c r="Z93" s="1"/>
      <c r="AA93" s="1"/>
      <c r="AB93" s="3"/>
      <c r="AC93" s="84"/>
      <c r="AD93" s="84"/>
      <c r="AE93" s="84"/>
      <c r="AF93" s="85"/>
      <c r="AG93" s="86"/>
      <c r="AH93" s="86"/>
      <c r="AI93" s="86"/>
      <c r="AJ93" s="86"/>
      <c r="AK93" s="87"/>
      <c r="AL93" s="87"/>
      <c r="AM93" s="87"/>
      <c r="AN93" s="87"/>
      <c r="AO93" s="88"/>
      <c r="AP93" s="89"/>
      <c r="AQ93" s="90" t="str">
        <f t="shared" si="7"/>
        <v/>
      </c>
      <c r="AR93" s="91">
        <f t="shared" si="8"/>
        <v>2</v>
      </c>
      <c r="AS93" s="92" t="str">
        <f t="shared" si="31"/>
        <v/>
      </c>
      <c r="AT93" s="93">
        <f t="shared" si="32"/>
        <v>0</v>
      </c>
      <c r="AU93" s="93">
        <f t="shared" si="33"/>
        <v>0</v>
      </c>
      <c r="AV93" s="93" t="str">
        <f t="shared" si="34"/>
        <v>01N</v>
      </c>
      <c r="AW93" s="94" t="str">
        <f t="shared" si="35"/>
        <v/>
      </c>
      <c r="AX93" s="95">
        <f>SUMIF(Calculs!$B$2:$B$34,AW93,Calculs!$C$2:$C$34)</f>
        <v>0</v>
      </c>
      <c r="AY93" s="95">
        <f>IF(K93&lt;&gt;"",IF(LEFT(K93,1)="S", Calculs!$C$55,0),0)</f>
        <v>0</v>
      </c>
      <c r="AZ93" s="95">
        <f>IF(L93&lt;&gt;"",IF(LEFT(L93,1)="S", Calculs!$C$51,0),0)</f>
        <v>0</v>
      </c>
      <c r="BA93" s="95">
        <f>IF(M93&lt;&gt;"",IF(LEFT(M93,1)="S", Calculs!$C$52,0),0)</f>
        <v>0</v>
      </c>
      <c r="BB93" s="96" t="str">
        <f t="shared" si="36"/>
        <v/>
      </c>
      <c r="BC93" s="207" t="str">
        <f t="shared" si="37"/>
        <v/>
      </c>
      <c r="BD93" s="96">
        <f>SUMIF(Calculs!$B$2:$B$34,BB93,Calculs!$C$2:$C$34)</f>
        <v>0</v>
      </c>
      <c r="BE93" s="95">
        <f>IF(Q93&lt;&gt;"",IF(LEFT(Q93,1)="S", Calculs!$C$52,0),0)</f>
        <v>0</v>
      </c>
      <c r="BF93" s="95">
        <f>IF(R93&lt;&gt;"",IF(LEFT(R93,1)="S", Calculs!$C$51,0),0)</f>
        <v>0</v>
      </c>
      <c r="BG93" s="95">
        <f>SUMIF(Calculs!$B$41:$B$46,LEFT(S93,2),Calculs!$C$41:$C$46)</f>
        <v>0</v>
      </c>
      <c r="BH93" s="95">
        <f>IF(T93&lt;&gt;"",IF(LEFT(T93,1)="S", Calculs!$C$48,0),0)</f>
        <v>0</v>
      </c>
      <c r="BI93" s="95">
        <f>IF(W93&lt;&gt;"",IF(LEFT(W93,3)="ETT", Calculs!$C$37,0),0)</f>
        <v>0</v>
      </c>
      <c r="BJ93" s="95">
        <f>IF(X93&lt;&gt;"",IF(LEFT(X93,1)="S", Calculs!$C$51,0),0)</f>
        <v>0</v>
      </c>
      <c r="BK93" s="95">
        <f>IF(Y93&lt;&gt;"",IF(LEFT(Y93,1)="S", Calculs!$C$52,0),0)</f>
        <v>0</v>
      </c>
      <c r="BL93" s="96" t="str">
        <f t="shared" si="38"/>
        <v/>
      </c>
      <c r="BM93" s="95">
        <f>SUMIF(Calculs!$B$32:$B$36,TRIM(BL93),Calculs!$C$32:$C$36)</f>
        <v>0</v>
      </c>
      <c r="BN93" s="95">
        <f>IF(V93&lt;&gt;"",IF(LEFT(V93,1)="S", SUMIF(Calculs!$B$57:$B$61, TRIM(BL93), Calculs!$C$57:$C$61),0),0)</f>
        <v>0</v>
      </c>
      <c r="BO93" s="93" t="str">
        <f t="shared" si="39"/>
        <v>N</v>
      </c>
      <c r="BP93" s="95">
        <f t="shared" si="40"/>
        <v>0</v>
      </c>
      <c r="BQ93" s="95" t="e">
        <f t="shared" si="41"/>
        <v>#VALUE!</v>
      </c>
      <c r="BR93" s="95" t="e">
        <f t="shared" si="42"/>
        <v>#VALUE!</v>
      </c>
    </row>
    <row r="94" spans="1:70" ht="12.75" customHeight="1">
      <c r="A94" s="81"/>
      <c r="B94" s="107"/>
      <c r="C94" s="1"/>
      <c r="D94" s="1"/>
      <c r="E94" s="1"/>
      <c r="F94" s="1"/>
      <c r="G94" s="1"/>
      <c r="H94" s="34"/>
      <c r="I94" s="83"/>
      <c r="J94" s="83"/>
      <c r="K94" s="83"/>
      <c r="L94" s="83"/>
      <c r="M94" s="83"/>
      <c r="N94" s="83"/>
      <c r="O94" s="83"/>
      <c r="P94" s="83"/>
      <c r="Q94" s="83"/>
      <c r="R94" s="1"/>
      <c r="S94" s="84"/>
      <c r="T94" s="84"/>
      <c r="V94" s="84"/>
      <c r="W94" s="83"/>
      <c r="X94" s="83"/>
      <c r="Y94" s="83"/>
      <c r="Z94" s="1"/>
      <c r="AA94" s="1"/>
      <c r="AB94" s="3"/>
      <c r="AC94" s="84"/>
      <c r="AD94" s="84"/>
      <c r="AE94" s="84"/>
      <c r="AF94" s="85"/>
      <c r="AG94" s="86"/>
      <c r="AH94" s="86"/>
      <c r="AI94" s="86"/>
      <c r="AJ94" s="86"/>
      <c r="AK94" s="87"/>
      <c r="AL94" s="87"/>
      <c r="AM94" s="87"/>
      <c r="AN94" s="87"/>
      <c r="AO94" s="88"/>
      <c r="AP94" s="89"/>
      <c r="AQ94" s="90" t="str">
        <f t="shared" si="7"/>
        <v/>
      </c>
      <c r="AR94" s="91">
        <f t="shared" si="8"/>
        <v>2</v>
      </c>
      <c r="AS94" s="92" t="str">
        <f t="shared" si="31"/>
        <v/>
      </c>
      <c r="AT94" s="93">
        <f t="shared" si="32"/>
        <v>0</v>
      </c>
      <c r="AU94" s="93">
        <f t="shared" si="33"/>
        <v>0</v>
      </c>
      <c r="AV94" s="93" t="str">
        <f t="shared" si="34"/>
        <v>01N</v>
      </c>
      <c r="AW94" s="94" t="str">
        <f t="shared" si="35"/>
        <v/>
      </c>
      <c r="AX94" s="95">
        <f>SUMIF(Calculs!$B$2:$B$34,AW94,Calculs!$C$2:$C$34)</f>
        <v>0</v>
      </c>
      <c r="AY94" s="95">
        <f>IF(K94&lt;&gt;"",IF(LEFT(K94,1)="S", Calculs!$C$55,0),0)</f>
        <v>0</v>
      </c>
      <c r="AZ94" s="95">
        <f>IF(L94&lt;&gt;"",IF(LEFT(L94,1)="S", Calculs!$C$51,0),0)</f>
        <v>0</v>
      </c>
      <c r="BA94" s="95">
        <f>IF(M94&lt;&gt;"",IF(LEFT(M94,1)="S", Calculs!$C$52,0),0)</f>
        <v>0</v>
      </c>
      <c r="BB94" s="96" t="str">
        <f t="shared" si="36"/>
        <v/>
      </c>
      <c r="BC94" s="207" t="str">
        <f t="shared" si="37"/>
        <v/>
      </c>
      <c r="BD94" s="96">
        <f>SUMIF(Calculs!$B$2:$B$34,BB94,Calculs!$C$2:$C$34)</f>
        <v>0</v>
      </c>
      <c r="BE94" s="95">
        <f>IF(Q94&lt;&gt;"",IF(LEFT(Q94,1)="S", Calculs!$C$52,0),0)</f>
        <v>0</v>
      </c>
      <c r="BF94" s="95">
        <f>IF(R94&lt;&gt;"",IF(LEFT(R94,1)="S", Calculs!$C$51,0),0)</f>
        <v>0</v>
      </c>
      <c r="BG94" s="95">
        <f>SUMIF(Calculs!$B$41:$B$46,LEFT(S94,2),Calculs!$C$41:$C$46)</f>
        <v>0</v>
      </c>
      <c r="BH94" s="95">
        <f>IF(T94&lt;&gt;"",IF(LEFT(T94,1)="S", Calculs!$C$48,0),0)</f>
        <v>0</v>
      </c>
      <c r="BI94" s="95">
        <f>IF(W94&lt;&gt;"",IF(LEFT(W94,3)="ETT", Calculs!$C$37,0),0)</f>
        <v>0</v>
      </c>
      <c r="BJ94" s="95">
        <f>IF(X94&lt;&gt;"",IF(LEFT(X94,1)="S", Calculs!$C$51,0),0)</f>
        <v>0</v>
      </c>
      <c r="BK94" s="95">
        <f>IF(Y94&lt;&gt;"",IF(LEFT(Y94,1)="S", Calculs!$C$52,0),0)</f>
        <v>0</v>
      </c>
      <c r="BL94" s="96" t="str">
        <f t="shared" si="38"/>
        <v/>
      </c>
      <c r="BM94" s="95">
        <f>SUMIF(Calculs!$B$32:$B$36,TRIM(BL94),Calculs!$C$32:$C$36)</f>
        <v>0</v>
      </c>
      <c r="BN94" s="95">
        <f>IF(V94&lt;&gt;"",IF(LEFT(V94,1)="S", SUMIF(Calculs!$B$57:$B$61, TRIM(BL94), Calculs!$C$57:$C$61),0),0)</f>
        <v>0</v>
      </c>
      <c r="BO94" s="93" t="str">
        <f t="shared" si="39"/>
        <v>N</v>
      </c>
      <c r="BP94" s="95">
        <f t="shared" si="40"/>
        <v>0</v>
      </c>
      <c r="BQ94" s="95" t="e">
        <f t="shared" si="41"/>
        <v>#VALUE!</v>
      </c>
      <c r="BR94" s="95" t="e">
        <f t="shared" si="42"/>
        <v>#VALUE!</v>
      </c>
    </row>
    <row r="95" spans="1:70" ht="12.75" customHeight="1">
      <c r="A95" s="81"/>
      <c r="B95" s="107"/>
      <c r="C95" s="1"/>
      <c r="D95" s="1"/>
      <c r="E95" s="1"/>
      <c r="F95" s="1"/>
      <c r="G95" s="1"/>
      <c r="H95" s="34"/>
      <c r="I95" s="83"/>
      <c r="J95" s="83"/>
      <c r="K95" s="83"/>
      <c r="L95" s="83"/>
      <c r="M95" s="83"/>
      <c r="N95" s="83"/>
      <c r="O95" s="83"/>
      <c r="P95" s="83"/>
      <c r="Q95" s="83"/>
      <c r="R95" s="1"/>
      <c r="S95" s="84"/>
      <c r="T95" s="84"/>
      <c r="V95" s="84"/>
      <c r="W95" s="83"/>
      <c r="X95" s="83"/>
      <c r="Y95" s="83"/>
      <c r="Z95" s="1"/>
      <c r="AA95" s="1"/>
      <c r="AB95" s="3"/>
      <c r="AC95" s="84"/>
      <c r="AD95" s="84"/>
      <c r="AE95" s="84"/>
      <c r="AF95" s="85"/>
      <c r="AG95" s="86"/>
      <c r="AH95" s="86"/>
      <c r="AI95" s="86"/>
      <c r="AJ95" s="86"/>
      <c r="AK95" s="87"/>
      <c r="AL95" s="87"/>
      <c r="AM95" s="87"/>
      <c r="AN95" s="87"/>
      <c r="AO95" s="88"/>
      <c r="AP95" s="89"/>
      <c r="AQ95" s="90" t="str">
        <f t="shared" si="7"/>
        <v/>
      </c>
      <c r="AR95" s="91">
        <f t="shared" si="8"/>
        <v>2</v>
      </c>
      <c r="AS95" s="92" t="str">
        <f t="shared" si="31"/>
        <v/>
      </c>
      <c r="AT95" s="93">
        <f t="shared" si="32"/>
        <v>0</v>
      </c>
      <c r="AU95" s="93">
        <f t="shared" si="33"/>
        <v>0</v>
      </c>
      <c r="AV95" s="93" t="str">
        <f t="shared" si="34"/>
        <v>01N</v>
      </c>
      <c r="AW95" s="94" t="str">
        <f t="shared" si="35"/>
        <v/>
      </c>
      <c r="AX95" s="95">
        <f>SUMIF(Calculs!$B$2:$B$34,AW95,Calculs!$C$2:$C$34)</f>
        <v>0</v>
      </c>
      <c r="AY95" s="95">
        <f>IF(K95&lt;&gt;"",IF(LEFT(K95,1)="S", Calculs!$C$55,0),0)</f>
        <v>0</v>
      </c>
      <c r="AZ95" s="95">
        <f>IF(L95&lt;&gt;"",IF(LEFT(L95,1)="S", Calculs!$C$51,0),0)</f>
        <v>0</v>
      </c>
      <c r="BA95" s="95">
        <f>IF(M95&lt;&gt;"",IF(LEFT(M95,1)="S", Calculs!$C$52,0),0)</f>
        <v>0</v>
      </c>
      <c r="BB95" s="96" t="str">
        <f t="shared" si="36"/>
        <v/>
      </c>
      <c r="BC95" s="207" t="str">
        <f t="shared" si="37"/>
        <v/>
      </c>
      <c r="BD95" s="96">
        <f>SUMIF(Calculs!$B$2:$B$34,BB95,Calculs!$C$2:$C$34)</f>
        <v>0</v>
      </c>
      <c r="BE95" s="95">
        <f>IF(Q95&lt;&gt;"",IF(LEFT(Q95,1)="S", Calculs!$C$52,0),0)</f>
        <v>0</v>
      </c>
      <c r="BF95" s="95">
        <f>IF(R95&lt;&gt;"",IF(LEFT(R95,1)="S", Calculs!$C$51,0),0)</f>
        <v>0</v>
      </c>
      <c r="BG95" s="95">
        <f>SUMIF(Calculs!$B$41:$B$46,LEFT(S95,2),Calculs!$C$41:$C$46)</f>
        <v>0</v>
      </c>
      <c r="BH95" s="95">
        <f>IF(T95&lt;&gt;"",IF(LEFT(T95,1)="S", Calculs!$C$48,0),0)</f>
        <v>0</v>
      </c>
      <c r="BI95" s="95">
        <f>IF(W95&lt;&gt;"",IF(LEFT(W95,3)="ETT", Calculs!$C$37,0),0)</f>
        <v>0</v>
      </c>
      <c r="BJ95" s="95">
        <f>IF(X95&lt;&gt;"",IF(LEFT(X95,1)="S", Calculs!$C$51,0),0)</f>
        <v>0</v>
      </c>
      <c r="BK95" s="95">
        <f>IF(Y95&lt;&gt;"",IF(LEFT(Y95,1)="S", Calculs!$C$52,0),0)</f>
        <v>0</v>
      </c>
      <c r="BL95" s="96" t="str">
        <f t="shared" si="38"/>
        <v/>
      </c>
      <c r="BM95" s="95">
        <f>SUMIF(Calculs!$B$32:$B$36,TRIM(BL95),Calculs!$C$32:$C$36)</f>
        <v>0</v>
      </c>
      <c r="BN95" s="95">
        <f>IF(V95&lt;&gt;"",IF(LEFT(V95,1)="S", SUMIF(Calculs!$B$57:$B$61, TRIM(BL95), Calculs!$C$57:$C$61),0),0)</f>
        <v>0</v>
      </c>
      <c r="BO95" s="93" t="str">
        <f t="shared" si="39"/>
        <v>N</v>
      </c>
      <c r="BP95" s="95">
        <f t="shared" si="40"/>
        <v>0</v>
      </c>
      <c r="BQ95" s="95" t="e">
        <f t="shared" si="41"/>
        <v>#VALUE!</v>
      </c>
      <c r="BR95" s="95" t="e">
        <f t="shared" si="42"/>
        <v>#VALUE!</v>
      </c>
    </row>
    <row r="96" spans="1:70" ht="12.75" customHeight="1">
      <c r="A96" s="81"/>
      <c r="B96" s="107"/>
      <c r="C96" s="1"/>
      <c r="D96" s="1"/>
      <c r="E96" s="1"/>
      <c r="F96" s="1"/>
      <c r="G96" s="1"/>
      <c r="H96" s="34"/>
      <c r="I96" s="83"/>
      <c r="J96" s="83"/>
      <c r="K96" s="83"/>
      <c r="L96" s="83"/>
      <c r="M96" s="83"/>
      <c r="N96" s="83"/>
      <c r="O96" s="83"/>
      <c r="P96" s="83"/>
      <c r="Q96" s="83"/>
      <c r="R96" s="1"/>
      <c r="S96" s="84"/>
      <c r="T96" s="84"/>
      <c r="V96" s="84"/>
      <c r="W96" s="83"/>
      <c r="X96" s="83"/>
      <c r="Y96" s="83"/>
      <c r="Z96" s="1"/>
      <c r="AA96" s="1"/>
      <c r="AB96" s="3"/>
      <c r="AC96" s="84"/>
      <c r="AD96" s="84"/>
      <c r="AE96" s="84"/>
      <c r="AF96" s="85"/>
      <c r="AG96" s="86"/>
      <c r="AH96" s="86"/>
      <c r="AI96" s="86"/>
      <c r="AJ96" s="86"/>
      <c r="AK96" s="87"/>
      <c r="AL96" s="87"/>
      <c r="AM96" s="87"/>
      <c r="AN96" s="87"/>
      <c r="AO96" s="88"/>
      <c r="AP96" s="89"/>
      <c r="AQ96" s="90" t="str">
        <f t="shared" si="7"/>
        <v/>
      </c>
      <c r="AR96" s="91">
        <f t="shared" si="8"/>
        <v>2</v>
      </c>
      <c r="AS96" s="92" t="str">
        <f t="shared" si="31"/>
        <v/>
      </c>
      <c r="AT96" s="93">
        <f t="shared" si="32"/>
        <v>0</v>
      </c>
      <c r="AU96" s="93">
        <f t="shared" si="33"/>
        <v>0</v>
      </c>
      <c r="AV96" s="93" t="str">
        <f t="shared" si="34"/>
        <v>01N</v>
      </c>
      <c r="AW96" s="94" t="str">
        <f t="shared" si="35"/>
        <v/>
      </c>
      <c r="AX96" s="95">
        <f>SUMIF(Calculs!$B$2:$B$34,AW96,Calculs!$C$2:$C$34)</f>
        <v>0</v>
      </c>
      <c r="AY96" s="95">
        <f>IF(K96&lt;&gt;"",IF(LEFT(K96,1)="S", Calculs!$C$55,0),0)</f>
        <v>0</v>
      </c>
      <c r="AZ96" s="95">
        <f>IF(L96&lt;&gt;"",IF(LEFT(L96,1)="S", Calculs!$C$51,0),0)</f>
        <v>0</v>
      </c>
      <c r="BA96" s="95">
        <f>IF(M96&lt;&gt;"",IF(LEFT(M96,1)="S", Calculs!$C$52,0),0)</f>
        <v>0</v>
      </c>
      <c r="BB96" s="96" t="str">
        <f t="shared" si="36"/>
        <v/>
      </c>
      <c r="BC96" s="207" t="str">
        <f t="shared" si="37"/>
        <v/>
      </c>
      <c r="BD96" s="96">
        <f>SUMIF(Calculs!$B$2:$B$34,BB96,Calculs!$C$2:$C$34)</f>
        <v>0</v>
      </c>
      <c r="BE96" s="95">
        <f>IF(Q96&lt;&gt;"",IF(LEFT(Q96,1)="S", Calculs!$C$52,0),0)</f>
        <v>0</v>
      </c>
      <c r="BF96" s="95">
        <f>IF(R96&lt;&gt;"",IF(LEFT(R96,1)="S", Calculs!$C$51,0),0)</f>
        <v>0</v>
      </c>
      <c r="BG96" s="95">
        <f>SUMIF(Calculs!$B$41:$B$46,LEFT(S96,2),Calculs!$C$41:$C$46)</f>
        <v>0</v>
      </c>
      <c r="BH96" s="95">
        <f>IF(T96&lt;&gt;"",IF(LEFT(T96,1)="S", Calculs!$C$48,0),0)</f>
        <v>0</v>
      </c>
      <c r="BI96" s="95">
        <f>IF(W96&lt;&gt;"",IF(LEFT(W96,3)="ETT", Calculs!$C$37,0),0)</f>
        <v>0</v>
      </c>
      <c r="BJ96" s="95">
        <f>IF(X96&lt;&gt;"",IF(LEFT(X96,1)="S", Calculs!$C$51,0),0)</f>
        <v>0</v>
      </c>
      <c r="BK96" s="95">
        <f>IF(Y96&lt;&gt;"",IF(LEFT(Y96,1)="S", Calculs!$C$52,0),0)</f>
        <v>0</v>
      </c>
      <c r="BL96" s="96" t="str">
        <f t="shared" si="38"/>
        <v/>
      </c>
      <c r="BM96" s="95">
        <f>SUMIF(Calculs!$B$32:$B$36,TRIM(BL96),Calculs!$C$32:$C$36)</f>
        <v>0</v>
      </c>
      <c r="BN96" s="95">
        <f>IF(V96&lt;&gt;"",IF(LEFT(V96,1)="S", SUMIF(Calculs!$B$57:$B$61, TRIM(BL96), Calculs!$C$57:$C$61),0),0)</f>
        <v>0</v>
      </c>
      <c r="BO96" s="93" t="str">
        <f t="shared" si="39"/>
        <v>N</v>
      </c>
      <c r="BP96" s="95">
        <f t="shared" si="40"/>
        <v>0</v>
      </c>
      <c r="BQ96" s="95" t="e">
        <f t="shared" si="41"/>
        <v>#VALUE!</v>
      </c>
      <c r="BR96" s="95" t="e">
        <f t="shared" si="42"/>
        <v>#VALUE!</v>
      </c>
    </row>
    <row r="97" spans="1:70" ht="12.75" customHeight="1">
      <c r="A97" s="81"/>
      <c r="B97" s="107"/>
      <c r="C97" s="1"/>
      <c r="D97" s="1"/>
      <c r="E97" s="1"/>
      <c r="F97" s="1"/>
      <c r="G97" s="1"/>
      <c r="H97" s="34"/>
      <c r="I97" s="83"/>
      <c r="J97" s="83"/>
      <c r="K97" s="83"/>
      <c r="L97" s="83"/>
      <c r="M97" s="83"/>
      <c r="N97" s="83"/>
      <c r="O97" s="83"/>
      <c r="P97" s="83"/>
      <c r="Q97" s="83"/>
      <c r="R97" s="1"/>
      <c r="S97" s="84"/>
      <c r="T97" s="84"/>
      <c r="V97" s="84"/>
      <c r="W97" s="83"/>
      <c r="X97" s="83"/>
      <c r="Y97" s="83"/>
      <c r="Z97" s="1"/>
      <c r="AA97" s="1"/>
      <c r="AB97" s="3"/>
      <c r="AC97" s="84"/>
      <c r="AD97" s="84"/>
      <c r="AE97" s="84"/>
      <c r="AF97" s="85"/>
      <c r="AG97" s="86"/>
      <c r="AH97" s="86"/>
      <c r="AI97" s="86"/>
      <c r="AJ97" s="86"/>
      <c r="AK97" s="87"/>
      <c r="AL97" s="87"/>
      <c r="AM97" s="87"/>
      <c r="AN97" s="87"/>
      <c r="AO97" s="88"/>
      <c r="AP97" s="89"/>
      <c r="AQ97" s="90" t="str">
        <f t="shared" si="7"/>
        <v/>
      </c>
      <c r="AR97" s="91">
        <f t="shared" si="8"/>
        <v>2</v>
      </c>
      <c r="AS97" s="92" t="str">
        <f t="shared" si="31"/>
        <v/>
      </c>
      <c r="AT97" s="93">
        <f t="shared" si="32"/>
        <v>0</v>
      </c>
      <c r="AU97" s="93">
        <f t="shared" si="33"/>
        <v>0</v>
      </c>
      <c r="AV97" s="93" t="str">
        <f t="shared" si="34"/>
        <v>01N</v>
      </c>
      <c r="AW97" s="94" t="str">
        <f t="shared" si="35"/>
        <v/>
      </c>
      <c r="AX97" s="95">
        <f>SUMIF(Calculs!$B$2:$B$34,AW97,Calculs!$C$2:$C$34)</f>
        <v>0</v>
      </c>
      <c r="AY97" s="95">
        <f>IF(K97&lt;&gt;"",IF(LEFT(K97,1)="S", Calculs!$C$55,0),0)</f>
        <v>0</v>
      </c>
      <c r="AZ97" s="95">
        <f>IF(L97&lt;&gt;"",IF(LEFT(L97,1)="S", Calculs!$C$51,0),0)</f>
        <v>0</v>
      </c>
      <c r="BA97" s="95">
        <f>IF(M97&lt;&gt;"",IF(LEFT(M97,1)="S", Calculs!$C$52,0),0)</f>
        <v>0</v>
      </c>
      <c r="BB97" s="96" t="str">
        <f t="shared" si="36"/>
        <v/>
      </c>
      <c r="BC97" s="207" t="str">
        <f t="shared" si="37"/>
        <v/>
      </c>
      <c r="BD97" s="96">
        <f>SUMIF(Calculs!$B$2:$B$34,BB97,Calculs!$C$2:$C$34)</f>
        <v>0</v>
      </c>
      <c r="BE97" s="95">
        <f>IF(Q97&lt;&gt;"",IF(LEFT(Q97,1)="S", Calculs!$C$52,0),0)</f>
        <v>0</v>
      </c>
      <c r="BF97" s="95">
        <f>IF(R97&lt;&gt;"",IF(LEFT(R97,1)="S", Calculs!$C$51,0),0)</f>
        <v>0</v>
      </c>
      <c r="BG97" s="95">
        <f>SUMIF(Calculs!$B$41:$B$46,LEFT(S97,2),Calculs!$C$41:$C$46)</f>
        <v>0</v>
      </c>
      <c r="BH97" s="95">
        <f>IF(T97&lt;&gt;"",IF(LEFT(T97,1)="S", Calculs!$C$48,0),0)</f>
        <v>0</v>
      </c>
      <c r="BI97" s="95">
        <f>IF(W97&lt;&gt;"",IF(LEFT(W97,3)="ETT", Calculs!$C$37,0),0)</f>
        <v>0</v>
      </c>
      <c r="BJ97" s="95">
        <f>IF(X97&lt;&gt;"",IF(LEFT(X97,1)="S", Calculs!$C$51,0),0)</f>
        <v>0</v>
      </c>
      <c r="BK97" s="95">
        <f>IF(Y97&lt;&gt;"",IF(LEFT(Y97,1)="S", Calculs!$C$52,0),0)</f>
        <v>0</v>
      </c>
      <c r="BL97" s="96" t="str">
        <f t="shared" si="38"/>
        <v/>
      </c>
      <c r="BM97" s="95">
        <f>SUMIF(Calculs!$B$32:$B$36,TRIM(BL97),Calculs!$C$32:$C$36)</f>
        <v>0</v>
      </c>
      <c r="BN97" s="95">
        <f>IF(V97&lt;&gt;"",IF(LEFT(V97,1)="S", SUMIF(Calculs!$B$57:$B$61, TRIM(BL97), Calculs!$C$57:$C$61),0),0)</f>
        <v>0</v>
      </c>
      <c r="BO97" s="93" t="str">
        <f t="shared" si="39"/>
        <v>N</v>
      </c>
      <c r="BP97" s="95">
        <f t="shared" si="40"/>
        <v>0</v>
      </c>
      <c r="BQ97" s="95" t="e">
        <f t="shared" si="41"/>
        <v>#VALUE!</v>
      </c>
      <c r="BR97" s="95" t="e">
        <f t="shared" si="42"/>
        <v>#VALUE!</v>
      </c>
    </row>
    <row r="98" spans="1:70" ht="12.75" customHeight="1">
      <c r="A98" s="81"/>
      <c r="B98" s="107"/>
      <c r="C98" s="1"/>
      <c r="D98" s="1"/>
      <c r="E98" s="1"/>
      <c r="F98" s="1"/>
      <c r="G98" s="1"/>
      <c r="H98" s="34"/>
      <c r="I98" s="83"/>
      <c r="J98" s="83"/>
      <c r="K98" s="83"/>
      <c r="L98" s="83"/>
      <c r="M98" s="83"/>
      <c r="N98" s="83"/>
      <c r="O98" s="83"/>
      <c r="P98" s="83"/>
      <c r="Q98" s="83"/>
      <c r="R98" s="1"/>
      <c r="S98" s="84"/>
      <c r="T98" s="84"/>
      <c r="V98" s="84"/>
      <c r="W98" s="83"/>
      <c r="X98" s="83"/>
      <c r="Y98" s="83"/>
      <c r="Z98" s="1"/>
      <c r="AA98" s="1"/>
      <c r="AB98" s="3"/>
      <c r="AC98" s="84"/>
      <c r="AD98" s="84"/>
      <c r="AE98" s="84"/>
      <c r="AF98" s="85"/>
      <c r="AG98" s="86"/>
      <c r="AH98" s="86"/>
      <c r="AI98" s="86"/>
      <c r="AJ98" s="86"/>
      <c r="AK98" s="87"/>
      <c r="AL98" s="87"/>
      <c r="AM98" s="87"/>
      <c r="AN98" s="87"/>
      <c r="AO98" s="88"/>
      <c r="AP98" s="89"/>
      <c r="AQ98" s="90" t="str">
        <f t="shared" si="7"/>
        <v/>
      </c>
      <c r="AR98" s="91">
        <f t="shared" si="8"/>
        <v>2</v>
      </c>
      <c r="AS98" s="92" t="str">
        <f t="shared" si="31"/>
        <v/>
      </c>
      <c r="AT98" s="93">
        <f t="shared" si="32"/>
        <v>0</v>
      </c>
      <c r="AU98" s="93">
        <f t="shared" si="33"/>
        <v>0</v>
      </c>
      <c r="AV98" s="93" t="str">
        <f t="shared" si="34"/>
        <v>01N</v>
      </c>
      <c r="AW98" s="94" t="str">
        <f t="shared" si="35"/>
        <v/>
      </c>
      <c r="AX98" s="95">
        <f>SUMIF(Calculs!$B$2:$B$34,AW98,Calculs!$C$2:$C$34)</f>
        <v>0</v>
      </c>
      <c r="AY98" s="95">
        <f>IF(K98&lt;&gt;"",IF(LEFT(K98,1)="S", Calculs!$C$55,0),0)</f>
        <v>0</v>
      </c>
      <c r="AZ98" s="95">
        <f>IF(L98&lt;&gt;"",IF(LEFT(L98,1)="S", Calculs!$C$51,0),0)</f>
        <v>0</v>
      </c>
      <c r="BA98" s="95">
        <f>IF(M98&lt;&gt;"",IF(LEFT(M98,1)="S", Calculs!$C$52,0),0)</f>
        <v>0</v>
      </c>
      <c r="BB98" s="96" t="str">
        <f t="shared" si="36"/>
        <v/>
      </c>
      <c r="BC98" s="207" t="str">
        <f t="shared" si="37"/>
        <v/>
      </c>
      <c r="BD98" s="96">
        <f>SUMIF(Calculs!$B$2:$B$34,BB98,Calculs!$C$2:$C$34)</f>
        <v>0</v>
      </c>
      <c r="BE98" s="95">
        <f>IF(Q98&lt;&gt;"",IF(LEFT(Q98,1)="S", Calculs!$C$52,0),0)</f>
        <v>0</v>
      </c>
      <c r="BF98" s="95">
        <f>IF(R98&lt;&gt;"",IF(LEFT(R98,1)="S", Calculs!$C$51,0),0)</f>
        <v>0</v>
      </c>
      <c r="BG98" s="95">
        <f>SUMIF(Calculs!$B$41:$B$46,LEFT(S98,2),Calculs!$C$41:$C$46)</f>
        <v>0</v>
      </c>
      <c r="BH98" s="95">
        <f>IF(T98&lt;&gt;"",IF(LEFT(T98,1)="S", Calculs!$C$48,0),0)</f>
        <v>0</v>
      </c>
      <c r="BI98" s="95">
        <f>IF(W98&lt;&gt;"",IF(LEFT(W98,3)="ETT", Calculs!$C$37,0),0)</f>
        <v>0</v>
      </c>
      <c r="BJ98" s="95">
        <f>IF(X98&lt;&gt;"",IF(LEFT(X98,1)="S", Calculs!$C$51,0),0)</f>
        <v>0</v>
      </c>
      <c r="BK98" s="95">
        <f>IF(Y98&lt;&gt;"",IF(LEFT(Y98,1)="S", Calculs!$C$52,0),0)</f>
        <v>0</v>
      </c>
      <c r="BL98" s="96" t="str">
        <f t="shared" si="38"/>
        <v/>
      </c>
      <c r="BM98" s="95">
        <f>SUMIF(Calculs!$B$32:$B$36,TRIM(BL98),Calculs!$C$32:$C$36)</f>
        <v>0</v>
      </c>
      <c r="BN98" s="95">
        <f>IF(V98&lt;&gt;"",IF(LEFT(V98,1)="S", SUMIF(Calculs!$B$57:$B$61, TRIM(BL98), Calculs!$C$57:$C$61),0),0)</f>
        <v>0</v>
      </c>
      <c r="BO98" s="93" t="str">
        <f t="shared" si="39"/>
        <v>N</v>
      </c>
      <c r="BP98" s="95">
        <f t="shared" si="40"/>
        <v>0</v>
      </c>
      <c r="BQ98" s="95" t="e">
        <f t="shared" si="41"/>
        <v>#VALUE!</v>
      </c>
      <c r="BR98" s="95" t="e">
        <f t="shared" si="42"/>
        <v>#VALUE!</v>
      </c>
    </row>
    <row r="99" spans="1:70" ht="12.75" customHeight="1">
      <c r="A99" s="81"/>
      <c r="B99" s="107"/>
      <c r="C99" s="1"/>
      <c r="D99" s="1"/>
      <c r="E99" s="1"/>
      <c r="F99" s="1"/>
      <c r="G99" s="1"/>
      <c r="H99" s="34"/>
      <c r="I99" s="83"/>
      <c r="J99" s="83"/>
      <c r="K99" s="83"/>
      <c r="L99" s="83"/>
      <c r="M99" s="83"/>
      <c r="N99" s="83"/>
      <c r="O99" s="83"/>
      <c r="P99" s="83"/>
      <c r="Q99" s="83"/>
      <c r="R99" s="1"/>
      <c r="S99" s="84"/>
      <c r="T99" s="84"/>
      <c r="V99" s="84"/>
      <c r="W99" s="83"/>
      <c r="X99" s="83"/>
      <c r="Y99" s="83"/>
      <c r="Z99" s="1"/>
      <c r="AA99" s="1"/>
      <c r="AB99" s="3"/>
      <c r="AC99" s="84"/>
      <c r="AD99" s="84"/>
      <c r="AE99" s="84"/>
      <c r="AF99" s="85"/>
      <c r="AG99" s="86"/>
      <c r="AH99" s="86"/>
      <c r="AI99" s="86"/>
      <c r="AJ99" s="86"/>
      <c r="AK99" s="87"/>
      <c r="AL99" s="87"/>
      <c r="AM99" s="87"/>
      <c r="AN99" s="87"/>
      <c r="AO99" s="88"/>
      <c r="AP99" s="89"/>
      <c r="AQ99" s="90" t="str">
        <f t="shared" si="7"/>
        <v/>
      </c>
      <c r="AR99" s="91">
        <f t="shared" si="8"/>
        <v>2</v>
      </c>
      <c r="AS99" s="92" t="str">
        <f t="shared" si="31"/>
        <v/>
      </c>
      <c r="AT99" s="93">
        <f t="shared" si="32"/>
        <v>0</v>
      </c>
      <c r="AU99" s="93">
        <f t="shared" si="33"/>
        <v>0</v>
      </c>
      <c r="AV99" s="93" t="str">
        <f t="shared" si="34"/>
        <v>01N</v>
      </c>
      <c r="AW99" s="94" t="str">
        <f t="shared" si="35"/>
        <v/>
      </c>
      <c r="AX99" s="95">
        <f>SUMIF(Calculs!$B$2:$B$34,AW99,Calculs!$C$2:$C$34)</f>
        <v>0</v>
      </c>
      <c r="AY99" s="95">
        <f>IF(K99&lt;&gt;"",IF(LEFT(K99,1)="S", Calculs!$C$55,0),0)</f>
        <v>0</v>
      </c>
      <c r="AZ99" s="95">
        <f>IF(L99&lt;&gt;"",IF(LEFT(L99,1)="S", Calculs!$C$51,0),0)</f>
        <v>0</v>
      </c>
      <c r="BA99" s="95">
        <f>IF(M99&lt;&gt;"",IF(LEFT(M99,1)="S", Calculs!$C$52,0),0)</f>
        <v>0</v>
      </c>
      <c r="BB99" s="96" t="str">
        <f t="shared" si="36"/>
        <v/>
      </c>
      <c r="BC99" s="207" t="str">
        <f t="shared" si="37"/>
        <v/>
      </c>
      <c r="BD99" s="96">
        <f>SUMIF(Calculs!$B$2:$B$34,BB99,Calculs!$C$2:$C$34)</f>
        <v>0</v>
      </c>
      <c r="BE99" s="95">
        <f>IF(Q99&lt;&gt;"",IF(LEFT(Q99,1)="S", Calculs!$C$52,0),0)</f>
        <v>0</v>
      </c>
      <c r="BF99" s="95">
        <f>IF(R99&lt;&gt;"",IF(LEFT(R99,1)="S", Calculs!$C$51,0),0)</f>
        <v>0</v>
      </c>
      <c r="BG99" s="95">
        <f>SUMIF(Calculs!$B$41:$B$46,LEFT(S99,2),Calculs!$C$41:$C$46)</f>
        <v>0</v>
      </c>
      <c r="BH99" s="95">
        <f>IF(T99&lt;&gt;"",IF(LEFT(T99,1)="S", Calculs!$C$48,0),0)</f>
        <v>0</v>
      </c>
      <c r="BI99" s="95">
        <f>IF(W99&lt;&gt;"",IF(LEFT(W99,3)="ETT", Calculs!$C$37,0),0)</f>
        <v>0</v>
      </c>
      <c r="BJ99" s="95">
        <f>IF(X99&lt;&gt;"",IF(LEFT(X99,1)="S", Calculs!$C$51,0),0)</f>
        <v>0</v>
      </c>
      <c r="BK99" s="95">
        <f>IF(Y99&lt;&gt;"",IF(LEFT(Y99,1)="S", Calculs!$C$52,0),0)</f>
        <v>0</v>
      </c>
      <c r="BL99" s="96" t="str">
        <f t="shared" si="38"/>
        <v/>
      </c>
      <c r="BM99" s="95">
        <f>SUMIF(Calculs!$B$32:$B$36,TRIM(BL99),Calculs!$C$32:$C$36)</f>
        <v>0</v>
      </c>
      <c r="BN99" s="95">
        <f>IF(V99&lt;&gt;"",IF(LEFT(V99,1)="S", SUMIF(Calculs!$B$57:$B$61, TRIM(BL99), Calculs!$C$57:$C$61),0),0)</f>
        <v>0</v>
      </c>
      <c r="BO99" s="93" t="str">
        <f t="shared" si="39"/>
        <v>N</v>
      </c>
      <c r="BP99" s="95">
        <f t="shared" si="40"/>
        <v>0</v>
      </c>
      <c r="BQ99" s="95" t="e">
        <f t="shared" si="41"/>
        <v>#VALUE!</v>
      </c>
      <c r="BR99" s="95" t="e">
        <f t="shared" si="42"/>
        <v>#VALUE!</v>
      </c>
    </row>
    <row r="100" spans="1:70" ht="12.75" customHeight="1">
      <c r="A100" s="81"/>
      <c r="B100" s="107"/>
      <c r="C100" s="1"/>
      <c r="D100" s="1"/>
      <c r="E100" s="1"/>
      <c r="F100" s="1"/>
      <c r="G100" s="1"/>
      <c r="H100" s="34"/>
      <c r="I100" s="83"/>
      <c r="J100" s="83"/>
      <c r="K100" s="83"/>
      <c r="L100" s="83"/>
      <c r="M100" s="83"/>
      <c r="N100" s="83"/>
      <c r="O100" s="83"/>
      <c r="P100" s="83"/>
      <c r="Q100" s="83"/>
      <c r="R100" s="1"/>
      <c r="S100" s="84"/>
      <c r="T100" s="84"/>
      <c r="V100" s="84"/>
      <c r="W100" s="83"/>
      <c r="X100" s="83"/>
      <c r="Y100" s="83"/>
      <c r="Z100" s="1"/>
      <c r="AA100" s="1"/>
      <c r="AB100" s="3"/>
      <c r="AC100" s="84"/>
      <c r="AD100" s="84"/>
      <c r="AE100" s="84"/>
      <c r="AF100" s="85"/>
      <c r="AG100" s="86"/>
      <c r="AH100" s="86"/>
      <c r="AI100" s="86"/>
      <c r="AJ100" s="86"/>
      <c r="AK100" s="87"/>
      <c r="AL100" s="87"/>
      <c r="AM100" s="87"/>
      <c r="AN100" s="87"/>
      <c r="AO100" s="88"/>
      <c r="AP100" s="89"/>
      <c r="AQ100" s="90" t="str">
        <f t="shared" si="7"/>
        <v/>
      </c>
      <c r="AR100" s="91">
        <f t="shared" si="8"/>
        <v>2</v>
      </c>
      <c r="AS100" s="92" t="str">
        <f t="shared" si="31"/>
        <v/>
      </c>
      <c r="AT100" s="93">
        <f t="shared" si="32"/>
        <v>0</v>
      </c>
      <c r="AU100" s="93">
        <f t="shared" si="33"/>
        <v>0</v>
      </c>
      <c r="AV100" s="93" t="str">
        <f t="shared" si="34"/>
        <v>01N</v>
      </c>
      <c r="AW100" s="94" t="str">
        <f t="shared" si="35"/>
        <v/>
      </c>
      <c r="AX100" s="95">
        <f>SUMIF(Calculs!$B$2:$B$34,AW100,Calculs!$C$2:$C$34)</f>
        <v>0</v>
      </c>
      <c r="AY100" s="95">
        <f>IF(K100&lt;&gt;"",IF(LEFT(K100,1)="S", Calculs!$C$55,0),0)</f>
        <v>0</v>
      </c>
      <c r="AZ100" s="95">
        <f>IF(L100&lt;&gt;"",IF(LEFT(L100,1)="S", Calculs!$C$51,0),0)</f>
        <v>0</v>
      </c>
      <c r="BA100" s="95">
        <f>IF(M100&lt;&gt;"",IF(LEFT(M100,1)="S", Calculs!$C$52,0),0)</f>
        <v>0</v>
      </c>
      <c r="BB100" s="96" t="str">
        <f t="shared" si="36"/>
        <v/>
      </c>
      <c r="BC100" s="207" t="str">
        <f t="shared" si="37"/>
        <v/>
      </c>
      <c r="BD100" s="96">
        <f>SUMIF(Calculs!$B$2:$B$34,BB100,Calculs!$C$2:$C$34)</f>
        <v>0</v>
      </c>
      <c r="BE100" s="95">
        <f>IF(Q100&lt;&gt;"",IF(LEFT(Q100,1)="S", Calculs!$C$52,0),0)</f>
        <v>0</v>
      </c>
      <c r="BF100" s="95">
        <f>IF(R100&lt;&gt;"",IF(LEFT(R100,1)="S", Calculs!$C$51,0),0)</f>
        <v>0</v>
      </c>
      <c r="BG100" s="95">
        <f>SUMIF(Calculs!$B$41:$B$46,LEFT(S100,2),Calculs!$C$41:$C$46)</f>
        <v>0</v>
      </c>
      <c r="BH100" s="95">
        <f>IF(T100&lt;&gt;"",IF(LEFT(T100,1)="S", Calculs!$C$48,0),0)</f>
        <v>0</v>
      </c>
      <c r="BI100" s="95">
        <f>IF(W100&lt;&gt;"",IF(LEFT(W100,3)="ETT", Calculs!$C$37,0),0)</f>
        <v>0</v>
      </c>
      <c r="BJ100" s="95">
        <f>IF(X100&lt;&gt;"",IF(LEFT(X100,1)="S", Calculs!$C$51,0),0)</f>
        <v>0</v>
      </c>
      <c r="BK100" s="95">
        <f>IF(Y100&lt;&gt;"",IF(LEFT(Y100,1)="S", Calculs!$C$52,0),0)</f>
        <v>0</v>
      </c>
      <c r="BL100" s="96" t="str">
        <f t="shared" si="38"/>
        <v/>
      </c>
      <c r="BM100" s="95">
        <f>SUMIF(Calculs!$B$32:$B$36,TRIM(BL100),Calculs!$C$32:$C$36)</f>
        <v>0</v>
      </c>
      <c r="BN100" s="95">
        <f>IF(V100&lt;&gt;"",IF(LEFT(V100,1)="S", SUMIF(Calculs!$B$57:$B$61, TRIM(BL100), Calculs!$C$57:$C$61),0),0)</f>
        <v>0</v>
      </c>
      <c r="BO100" s="93" t="str">
        <f t="shared" si="39"/>
        <v>N</v>
      </c>
      <c r="BP100" s="95">
        <f t="shared" si="40"/>
        <v>0</v>
      </c>
      <c r="BQ100" s="95" t="e">
        <f t="shared" si="41"/>
        <v>#VALUE!</v>
      </c>
      <c r="BR100" s="95" t="e">
        <f t="shared" si="42"/>
        <v>#VALUE!</v>
      </c>
    </row>
    <row r="101" spans="1:70" ht="12.75" customHeight="1">
      <c r="A101" s="81"/>
      <c r="B101" s="107"/>
      <c r="C101" s="1"/>
      <c r="D101" s="1"/>
      <c r="E101" s="1"/>
      <c r="F101" s="1"/>
      <c r="G101" s="1"/>
      <c r="H101" s="34"/>
      <c r="I101" s="83"/>
      <c r="J101" s="83"/>
      <c r="K101" s="83"/>
      <c r="L101" s="83"/>
      <c r="M101" s="83"/>
      <c r="N101" s="83"/>
      <c r="O101" s="83"/>
      <c r="P101" s="83"/>
      <c r="Q101" s="83"/>
      <c r="R101" s="1"/>
      <c r="S101" s="84"/>
      <c r="T101" s="84"/>
      <c r="V101" s="84"/>
      <c r="W101" s="83"/>
      <c r="X101" s="83"/>
      <c r="Y101" s="83"/>
      <c r="Z101" s="1"/>
      <c r="AA101" s="1"/>
      <c r="AB101" s="3"/>
      <c r="AC101" s="84"/>
      <c r="AD101" s="84"/>
      <c r="AE101" s="84"/>
      <c r="AF101" s="85"/>
      <c r="AG101" s="86"/>
      <c r="AH101" s="86"/>
      <c r="AI101" s="86"/>
      <c r="AJ101" s="86"/>
      <c r="AK101" s="87"/>
      <c r="AL101" s="87"/>
      <c r="AM101" s="87"/>
      <c r="AN101" s="87"/>
      <c r="AO101" s="88"/>
      <c r="AP101" s="89"/>
      <c r="AQ101" s="90" t="str">
        <f t="shared" si="7"/>
        <v/>
      </c>
      <c r="AR101" s="91">
        <f t="shared" si="8"/>
        <v>2</v>
      </c>
      <c r="AS101" s="92" t="str">
        <f t="shared" si="31"/>
        <v/>
      </c>
      <c r="AT101" s="93">
        <f t="shared" si="32"/>
        <v>0</v>
      </c>
      <c r="AU101" s="93">
        <f t="shared" si="33"/>
        <v>0</v>
      </c>
      <c r="AV101" s="93" t="str">
        <f t="shared" si="34"/>
        <v>01N</v>
      </c>
      <c r="AW101" s="94" t="str">
        <f t="shared" si="35"/>
        <v/>
      </c>
      <c r="AX101" s="95">
        <f>SUMIF(Calculs!$B$2:$B$34,AW101,Calculs!$C$2:$C$34)</f>
        <v>0</v>
      </c>
      <c r="AY101" s="95">
        <f>IF(K101&lt;&gt;"",IF(LEFT(K101,1)="S", Calculs!$C$55,0),0)</f>
        <v>0</v>
      </c>
      <c r="AZ101" s="95">
        <f>IF(L101&lt;&gt;"",IF(LEFT(L101,1)="S", Calculs!$C$51,0),0)</f>
        <v>0</v>
      </c>
      <c r="BA101" s="95">
        <f>IF(M101&lt;&gt;"",IF(LEFT(M101,1)="S", Calculs!$C$52,0),0)</f>
        <v>0</v>
      </c>
      <c r="BB101" s="96" t="str">
        <f t="shared" si="36"/>
        <v/>
      </c>
      <c r="BC101" s="207" t="str">
        <f t="shared" si="37"/>
        <v/>
      </c>
      <c r="BD101" s="96">
        <f>SUMIF(Calculs!$B$2:$B$34,BB101,Calculs!$C$2:$C$34)</f>
        <v>0</v>
      </c>
      <c r="BE101" s="95">
        <f>IF(Q101&lt;&gt;"",IF(LEFT(Q101,1)="S", Calculs!$C$52,0),0)</f>
        <v>0</v>
      </c>
      <c r="BF101" s="95">
        <f>IF(R101&lt;&gt;"",IF(LEFT(R101,1)="S", Calculs!$C$51,0),0)</f>
        <v>0</v>
      </c>
      <c r="BG101" s="95">
        <f>SUMIF(Calculs!$B$41:$B$46,LEFT(S101,2),Calculs!$C$41:$C$46)</f>
        <v>0</v>
      </c>
      <c r="BH101" s="95">
        <f>IF(T101&lt;&gt;"",IF(LEFT(T101,1)="S", Calculs!$C$48,0),0)</f>
        <v>0</v>
      </c>
      <c r="BI101" s="95">
        <f>IF(W101&lt;&gt;"",IF(LEFT(W101,3)="ETT", Calculs!$C$37,0),0)</f>
        <v>0</v>
      </c>
      <c r="BJ101" s="95">
        <f>IF(X101&lt;&gt;"",IF(LEFT(X101,1)="S", Calculs!$C$51,0),0)</f>
        <v>0</v>
      </c>
      <c r="BK101" s="95">
        <f>IF(Y101&lt;&gt;"",IF(LEFT(Y101,1)="S", Calculs!$C$52,0),0)</f>
        <v>0</v>
      </c>
      <c r="BL101" s="96" t="str">
        <f t="shared" si="38"/>
        <v/>
      </c>
      <c r="BM101" s="95">
        <f>SUMIF(Calculs!$B$32:$B$36,TRIM(BL101),Calculs!$C$32:$C$36)</f>
        <v>0</v>
      </c>
      <c r="BN101" s="95">
        <f>IF(V101&lt;&gt;"",IF(LEFT(V101,1)="S", SUMIF(Calculs!$B$57:$B$61, TRIM(BL101), Calculs!$C$57:$C$61),0),0)</f>
        <v>0</v>
      </c>
      <c r="BO101" s="93" t="str">
        <f t="shared" si="39"/>
        <v>N</v>
      </c>
      <c r="BP101" s="95">
        <f t="shared" si="40"/>
        <v>0</v>
      </c>
      <c r="BQ101" s="95" t="e">
        <f t="shared" si="41"/>
        <v>#VALUE!</v>
      </c>
      <c r="BR101" s="95" t="e">
        <f t="shared" si="42"/>
        <v>#VALUE!</v>
      </c>
    </row>
    <row r="102" spans="1:70" ht="12.75" customHeight="1">
      <c r="A102" s="81"/>
      <c r="B102" s="107"/>
      <c r="C102" s="1"/>
      <c r="D102" s="1"/>
      <c r="E102" s="1"/>
      <c r="F102" s="1"/>
      <c r="G102" s="1"/>
      <c r="H102" s="34"/>
      <c r="I102" s="83"/>
      <c r="J102" s="83"/>
      <c r="K102" s="83"/>
      <c r="L102" s="83"/>
      <c r="M102" s="83"/>
      <c r="N102" s="83"/>
      <c r="O102" s="83"/>
      <c r="P102" s="83"/>
      <c r="Q102" s="83"/>
      <c r="R102" s="1"/>
      <c r="S102" s="84"/>
      <c r="T102" s="84"/>
      <c r="V102" s="84"/>
      <c r="W102" s="83"/>
      <c r="X102" s="83"/>
      <c r="Y102" s="83"/>
      <c r="Z102" s="1"/>
      <c r="AA102" s="1"/>
      <c r="AB102" s="3"/>
      <c r="AC102" s="84"/>
      <c r="AD102" s="84"/>
      <c r="AE102" s="84"/>
      <c r="AF102" s="85"/>
      <c r="AG102" s="86"/>
      <c r="AH102" s="86"/>
      <c r="AI102" s="86"/>
      <c r="AJ102" s="86"/>
      <c r="AK102" s="87"/>
      <c r="AL102" s="87"/>
      <c r="AM102" s="87"/>
      <c r="AN102" s="87"/>
      <c r="AO102" s="88"/>
      <c r="AP102" s="89"/>
      <c r="AQ102" s="90" t="str">
        <f t="shared" si="7"/>
        <v/>
      </c>
      <c r="AR102" s="91">
        <f t="shared" si="8"/>
        <v>2</v>
      </c>
      <c r="AS102" s="92" t="str">
        <f t="shared" si="31"/>
        <v/>
      </c>
      <c r="AT102" s="93">
        <f t="shared" si="32"/>
        <v>0</v>
      </c>
      <c r="AU102" s="93">
        <f t="shared" si="33"/>
        <v>0</v>
      </c>
      <c r="AV102" s="93" t="str">
        <f t="shared" si="34"/>
        <v>01N</v>
      </c>
      <c r="AW102" s="94" t="str">
        <f t="shared" si="35"/>
        <v/>
      </c>
      <c r="AX102" s="95">
        <f>SUMIF(Calculs!$B$2:$B$34,AW102,Calculs!$C$2:$C$34)</f>
        <v>0</v>
      </c>
      <c r="AY102" s="95">
        <f>IF(K102&lt;&gt;"",IF(LEFT(K102,1)="S", Calculs!$C$55,0),0)</f>
        <v>0</v>
      </c>
      <c r="AZ102" s="95">
        <f>IF(L102&lt;&gt;"",IF(LEFT(L102,1)="S", Calculs!$C$51,0),0)</f>
        <v>0</v>
      </c>
      <c r="BA102" s="95">
        <f>IF(M102&lt;&gt;"",IF(LEFT(M102,1)="S", Calculs!$C$52,0),0)</f>
        <v>0</v>
      </c>
      <c r="BB102" s="96" t="str">
        <f t="shared" si="36"/>
        <v/>
      </c>
      <c r="BC102" s="207" t="str">
        <f t="shared" si="37"/>
        <v/>
      </c>
      <c r="BD102" s="96">
        <f>SUMIF(Calculs!$B$2:$B$34,BB102,Calculs!$C$2:$C$34)</f>
        <v>0</v>
      </c>
      <c r="BE102" s="95">
        <f>IF(Q102&lt;&gt;"",IF(LEFT(Q102,1)="S", Calculs!$C$52,0),0)</f>
        <v>0</v>
      </c>
      <c r="BF102" s="95">
        <f>IF(R102&lt;&gt;"",IF(LEFT(R102,1)="S", Calculs!$C$51,0),0)</f>
        <v>0</v>
      </c>
      <c r="BG102" s="95">
        <f>SUMIF(Calculs!$B$41:$B$46,LEFT(S102,2),Calculs!$C$41:$C$46)</f>
        <v>0</v>
      </c>
      <c r="BH102" s="95">
        <f>IF(T102&lt;&gt;"",IF(LEFT(T102,1)="S", Calculs!$C$48,0),0)</f>
        <v>0</v>
      </c>
      <c r="BI102" s="95">
        <f>IF(W102&lt;&gt;"",IF(LEFT(W102,3)="ETT", Calculs!$C$37,0),0)</f>
        <v>0</v>
      </c>
      <c r="BJ102" s="95">
        <f>IF(X102&lt;&gt;"",IF(LEFT(X102,1)="S", Calculs!$C$51,0),0)</f>
        <v>0</v>
      </c>
      <c r="BK102" s="95">
        <f>IF(Y102&lt;&gt;"",IF(LEFT(Y102,1)="S", Calculs!$C$52,0),0)</f>
        <v>0</v>
      </c>
      <c r="BL102" s="96" t="str">
        <f t="shared" si="38"/>
        <v/>
      </c>
      <c r="BM102" s="95">
        <f>SUMIF(Calculs!$B$32:$B$36,TRIM(BL102),Calculs!$C$32:$C$36)</f>
        <v>0</v>
      </c>
      <c r="BN102" s="95">
        <f>IF(V102&lt;&gt;"",IF(LEFT(V102,1)="S", SUMIF(Calculs!$B$57:$B$61, TRIM(BL102), Calculs!$C$57:$C$61),0),0)</f>
        <v>0</v>
      </c>
      <c r="BO102" s="93" t="str">
        <f t="shared" si="39"/>
        <v>N</v>
      </c>
      <c r="BP102" s="95">
        <f t="shared" si="40"/>
        <v>0</v>
      </c>
      <c r="BQ102" s="95" t="e">
        <f t="shared" si="41"/>
        <v>#VALUE!</v>
      </c>
      <c r="BR102" s="95" t="e">
        <f t="shared" si="42"/>
        <v>#VALUE!</v>
      </c>
    </row>
    <row r="103" spans="1:70" ht="12.75" customHeight="1">
      <c r="A103" s="81"/>
      <c r="B103" s="107"/>
      <c r="C103" s="1"/>
      <c r="D103" s="1"/>
      <c r="E103" s="1"/>
      <c r="F103" s="1"/>
      <c r="G103" s="1"/>
      <c r="H103" s="34"/>
      <c r="I103" s="83"/>
      <c r="J103" s="83"/>
      <c r="K103" s="83"/>
      <c r="L103" s="83"/>
      <c r="M103" s="83"/>
      <c r="N103" s="83"/>
      <c r="O103" s="83"/>
      <c r="P103" s="83"/>
      <c r="Q103" s="83"/>
      <c r="R103" s="1"/>
      <c r="S103" s="84"/>
      <c r="T103" s="84"/>
      <c r="V103" s="84"/>
      <c r="W103" s="83"/>
      <c r="X103" s="83"/>
      <c r="Y103" s="83"/>
      <c r="Z103" s="1"/>
      <c r="AA103" s="1"/>
      <c r="AB103" s="3"/>
      <c r="AC103" s="84"/>
      <c r="AD103" s="84"/>
      <c r="AE103" s="84"/>
      <c r="AF103" s="85"/>
      <c r="AG103" s="86"/>
      <c r="AH103" s="86"/>
      <c r="AI103" s="86"/>
      <c r="AJ103" s="86"/>
      <c r="AK103" s="87"/>
      <c r="AL103" s="87"/>
      <c r="AM103" s="87"/>
      <c r="AN103" s="87"/>
      <c r="AO103" s="88"/>
      <c r="AP103" s="89"/>
      <c r="AQ103" s="90" t="str">
        <f t="shared" si="7"/>
        <v/>
      </c>
      <c r="AR103" s="91">
        <f t="shared" si="8"/>
        <v>2</v>
      </c>
      <c r="AS103" s="92" t="str">
        <f t="shared" si="31"/>
        <v/>
      </c>
      <c r="AT103" s="93">
        <f t="shared" si="32"/>
        <v>0</v>
      </c>
      <c r="AU103" s="93">
        <f t="shared" si="33"/>
        <v>0</v>
      </c>
      <c r="AV103" s="93" t="str">
        <f t="shared" si="34"/>
        <v>01N</v>
      </c>
      <c r="AW103" s="94" t="str">
        <f t="shared" si="35"/>
        <v/>
      </c>
      <c r="AX103" s="95">
        <f>SUMIF(Calculs!$B$2:$B$34,AW103,Calculs!$C$2:$C$34)</f>
        <v>0</v>
      </c>
      <c r="AY103" s="95">
        <f>IF(K103&lt;&gt;"",IF(LEFT(K103,1)="S", Calculs!$C$55,0),0)</f>
        <v>0</v>
      </c>
      <c r="AZ103" s="95">
        <f>IF(L103&lt;&gt;"",IF(LEFT(L103,1)="S", Calculs!$C$51,0),0)</f>
        <v>0</v>
      </c>
      <c r="BA103" s="95">
        <f>IF(M103&lt;&gt;"",IF(LEFT(M103,1)="S", Calculs!$C$52,0),0)</f>
        <v>0</v>
      </c>
      <c r="BB103" s="96" t="str">
        <f t="shared" si="36"/>
        <v/>
      </c>
      <c r="BC103" s="207" t="str">
        <f t="shared" si="37"/>
        <v/>
      </c>
      <c r="BD103" s="96">
        <f>SUMIF(Calculs!$B$2:$B$34,BB103,Calculs!$C$2:$C$34)</f>
        <v>0</v>
      </c>
      <c r="BE103" s="95">
        <f>IF(Q103&lt;&gt;"",IF(LEFT(Q103,1)="S", Calculs!$C$52,0),0)</f>
        <v>0</v>
      </c>
      <c r="BF103" s="95">
        <f>IF(R103&lt;&gt;"",IF(LEFT(R103,1)="S", Calculs!$C$51,0),0)</f>
        <v>0</v>
      </c>
      <c r="BG103" s="95">
        <f>SUMIF(Calculs!$B$41:$B$46,LEFT(S103,2),Calculs!$C$41:$C$46)</f>
        <v>0</v>
      </c>
      <c r="BH103" s="95">
        <f>IF(T103&lt;&gt;"",IF(LEFT(T103,1)="S", Calculs!$C$48,0),0)</f>
        <v>0</v>
      </c>
      <c r="BI103" s="95">
        <f>IF(W103&lt;&gt;"",IF(LEFT(W103,3)="ETT", Calculs!$C$37,0),0)</f>
        <v>0</v>
      </c>
      <c r="BJ103" s="95">
        <f>IF(X103&lt;&gt;"",IF(LEFT(X103,1)="S", Calculs!$C$51,0),0)</f>
        <v>0</v>
      </c>
      <c r="BK103" s="95">
        <f>IF(Y103&lt;&gt;"",IF(LEFT(Y103,1)="S", Calculs!$C$52,0),0)</f>
        <v>0</v>
      </c>
      <c r="BL103" s="96" t="str">
        <f t="shared" si="38"/>
        <v/>
      </c>
      <c r="BM103" s="95">
        <f>SUMIF(Calculs!$B$32:$B$36,TRIM(BL103),Calculs!$C$32:$C$36)</f>
        <v>0</v>
      </c>
      <c r="BN103" s="95">
        <f>IF(V103&lt;&gt;"",IF(LEFT(V103,1)="S", SUMIF(Calculs!$B$57:$B$61, TRIM(BL103), Calculs!$C$57:$C$61),0),0)</f>
        <v>0</v>
      </c>
      <c r="BO103" s="93" t="str">
        <f t="shared" si="39"/>
        <v>N</v>
      </c>
      <c r="BP103" s="95">
        <f t="shared" si="40"/>
        <v>0</v>
      </c>
      <c r="BQ103" s="95" t="e">
        <f t="shared" si="41"/>
        <v>#VALUE!</v>
      </c>
      <c r="BR103" s="95" t="e">
        <f t="shared" si="42"/>
        <v>#VALUE!</v>
      </c>
    </row>
    <row r="104" spans="1:70" ht="12.75" customHeight="1">
      <c r="A104" s="81"/>
      <c r="B104" s="107"/>
      <c r="C104" s="1"/>
      <c r="D104" s="1"/>
      <c r="E104" s="1"/>
      <c r="F104" s="1"/>
      <c r="G104" s="1"/>
      <c r="H104" s="34"/>
      <c r="I104" s="83"/>
      <c r="J104" s="83"/>
      <c r="K104" s="83"/>
      <c r="L104" s="83"/>
      <c r="M104" s="83"/>
      <c r="N104" s="83"/>
      <c r="O104" s="83"/>
      <c r="P104" s="83"/>
      <c r="Q104" s="83"/>
      <c r="R104" s="1"/>
      <c r="S104" s="84"/>
      <c r="T104" s="84"/>
      <c r="V104" s="84"/>
      <c r="W104" s="83"/>
      <c r="X104" s="83"/>
      <c r="Y104" s="83"/>
      <c r="Z104" s="1"/>
      <c r="AA104" s="1"/>
      <c r="AB104" s="3"/>
      <c r="AC104" s="84"/>
      <c r="AD104" s="84"/>
      <c r="AE104" s="84"/>
      <c r="AF104" s="85"/>
      <c r="AG104" s="86"/>
      <c r="AH104" s="86"/>
      <c r="AI104" s="86"/>
      <c r="AJ104" s="86"/>
      <c r="AK104" s="87"/>
      <c r="AL104" s="87"/>
      <c r="AM104" s="87"/>
      <c r="AN104" s="87"/>
      <c r="AO104" s="88"/>
      <c r="AP104" s="89"/>
      <c r="AQ104" s="90" t="str">
        <f t="shared" si="7"/>
        <v/>
      </c>
      <c r="AR104" s="91">
        <f t="shared" si="8"/>
        <v>2</v>
      </c>
      <c r="AS104" s="92" t="str">
        <f t="shared" si="31"/>
        <v/>
      </c>
      <c r="AT104" s="93">
        <f t="shared" si="32"/>
        <v>0</v>
      </c>
      <c r="AU104" s="93">
        <f t="shared" si="33"/>
        <v>0</v>
      </c>
      <c r="AV104" s="93" t="str">
        <f t="shared" si="34"/>
        <v>01N</v>
      </c>
      <c r="AW104" s="94" t="str">
        <f t="shared" si="35"/>
        <v/>
      </c>
      <c r="AX104" s="95">
        <f>SUMIF(Calculs!$B$2:$B$34,AW104,Calculs!$C$2:$C$34)</f>
        <v>0</v>
      </c>
      <c r="AY104" s="95">
        <f>IF(K104&lt;&gt;"",IF(LEFT(K104,1)="S", Calculs!$C$55,0),0)</f>
        <v>0</v>
      </c>
      <c r="AZ104" s="95">
        <f>IF(L104&lt;&gt;"",IF(LEFT(L104,1)="S", Calculs!$C$51,0),0)</f>
        <v>0</v>
      </c>
      <c r="BA104" s="95">
        <f>IF(M104&lt;&gt;"",IF(LEFT(M104,1)="S", Calculs!$C$52,0),0)</f>
        <v>0</v>
      </c>
      <c r="BB104" s="96" t="str">
        <f t="shared" si="36"/>
        <v/>
      </c>
      <c r="BC104" s="207" t="str">
        <f t="shared" si="37"/>
        <v/>
      </c>
      <c r="BD104" s="96">
        <f>SUMIF(Calculs!$B$2:$B$34,BB104,Calculs!$C$2:$C$34)</f>
        <v>0</v>
      </c>
      <c r="BE104" s="95">
        <f>IF(Q104&lt;&gt;"",IF(LEFT(Q104,1)="S", Calculs!$C$52,0),0)</f>
        <v>0</v>
      </c>
      <c r="BF104" s="95">
        <f>IF(R104&lt;&gt;"",IF(LEFT(R104,1)="S", Calculs!$C$51,0),0)</f>
        <v>0</v>
      </c>
      <c r="BG104" s="95">
        <f>SUMIF(Calculs!$B$41:$B$46,LEFT(S104,2),Calculs!$C$41:$C$46)</f>
        <v>0</v>
      </c>
      <c r="BH104" s="95">
        <f>IF(T104&lt;&gt;"",IF(LEFT(T104,1)="S", Calculs!$C$48,0),0)</f>
        <v>0</v>
      </c>
      <c r="BI104" s="95">
        <f>IF(W104&lt;&gt;"",IF(LEFT(W104,3)="ETT", Calculs!$C$37,0),0)</f>
        <v>0</v>
      </c>
      <c r="BJ104" s="95">
        <f>IF(X104&lt;&gt;"",IF(LEFT(X104,1)="S", Calculs!$C$51,0),0)</f>
        <v>0</v>
      </c>
      <c r="BK104" s="95">
        <f>IF(Y104&lt;&gt;"",IF(LEFT(Y104,1)="S", Calculs!$C$52,0),0)</f>
        <v>0</v>
      </c>
      <c r="BL104" s="96" t="str">
        <f t="shared" si="38"/>
        <v/>
      </c>
      <c r="BM104" s="95">
        <f>SUMIF(Calculs!$B$32:$B$36,TRIM(BL104),Calculs!$C$32:$C$36)</f>
        <v>0</v>
      </c>
      <c r="BN104" s="95">
        <f>IF(V104&lt;&gt;"",IF(LEFT(V104,1)="S", SUMIF(Calculs!$B$57:$B$61, TRIM(BL104), Calculs!$C$57:$C$61),0),0)</f>
        <v>0</v>
      </c>
      <c r="BO104" s="93" t="str">
        <f t="shared" si="39"/>
        <v>N</v>
      </c>
      <c r="BP104" s="95">
        <f t="shared" si="40"/>
        <v>0</v>
      </c>
      <c r="BQ104" s="95" t="e">
        <f t="shared" si="41"/>
        <v>#VALUE!</v>
      </c>
      <c r="BR104" s="95" t="e">
        <f t="shared" si="42"/>
        <v>#VALUE!</v>
      </c>
    </row>
    <row r="105" spans="1:70" ht="12.75" customHeight="1">
      <c r="A105" s="81"/>
      <c r="B105" s="107"/>
      <c r="C105" s="1"/>
      <c r="D105" s="1"/>
      <c r="E105" s="1"/>
      <c r="F105" s="1"/>
      <c r="G105" s="1"/>
      <c r="H105" s="34"/>
      <c r="I105" s="83"/>
      <c r="J105" s="83"/>
      <c r="K105" s="83"/>
      <c r="L105" s="83"/>
      <c r="M105" s="83"/>
      <c r="N105" s="83"/>
      <c r="O105" s="83"/>
      <c r="P105" s="83"/>
      <c r="Q105" s="83"/>
      <c r="R105" s="1"/>
      <c r="S105" s="84"/>
      <c r="T105" s="84"/>
      <c r="V105" s="84"/>
      <c r="W105" s="83"/>
      <c r="X105" s="83"/>
      <c r="Y105" s="83"/>
      <c r="Z105" s="1"/>
      <c r="AA105" s="1"/>
      <c r="AB105" s="3"/>
      <c r="AC105" s="84"/>
      <c r="AD105" s="84"/>
      <c r="AE105" s="84"/>
      <c r="AF105" s="85"/>
      <c r="AG105" s="86"/>
      <c r="AH105" s="86"/>
      <c r="AI105" s="86"/>
      <c r="AJ105" s="86"/>
      <c r="AK105" s="87"/>
      <c r="AL105" s="87"/>
      <c r="AM105" s="87"/>
      <c r="AN105" s="87"/>
      <c r="AO105" s="88"/>
      <c r="AP105" s="89"/>
      <c r="AQ105" s="90" t="str">
        <f t="shared" si="7"/>
        <v/>
      </c>
      <c r="AR105" s="91">
        <f t="shared" si="8"/>
        <v>2</v>
      </c>
      <c r="AS105" s="92" t="str">
        <f t="shared" si="31"/>
        <v/>
      </c>
      <c r="AT105" s="93">
        <f t="shared" si="32"/>
        <v>0</v>
      </c>
      <c r="AU105" s="93">
        <f t="shared" si="33"/>
        <v>0</v>
      </c>
      <c r="AV105" s="93" t="str">
        <f t="shared" si="34"/>
        <v>01N</v>
      </c>
      <c r="AW105" s="94" t="str">
        <f t="shared" si="35"/>
        <v/>
      </c>
      <c r="AX105" s="95">
        <f>SUMIF(Calculs!$B$2:$B$34,AW105,Calculs!$C$2:$C$34)</f>
        <v>0</v>
      </c>
      <c r="AY105" s="95">
        <f>IF(K105&lt;&gt;"",IF(LEFT(K105,1)="S", Calculs!$C$55,0),0)</f>
        <v>0</v>
      </c>
      <c r="AZ105" s="95">
        <f>IF(L105&lt;&gt;"",IF(LEFT(L105,1)="S", Calculs!$C$51,0),0)</f>
        <v>0</v>
      </c>
      <c r="BA105" s="95">
        <f>IF(M105&lt;&gt;"",IF(LEFT(M105,1)="S", Calculs!$C$52,0),0)</f>
        <v>0</v>
      </c>
      <c r="BB105" s="96" t="str">
        <f t="shared" si="36"/>
        <v/>
      </c>
      <c r="BC105" s="207" t="str">
        <f t="shared" si="37"/>
        <v/>
      </c>
      <c r="BD105" s="96">
        <f>SUMIF(Calculs!$B$2:$B$34,BB105,Calculs!$C$2:$C$34)</f>
        <v>0</v>
      </c>
      <c r="BE105" s="95">
        <f>IF(Q105&lt;&gt;"",IF(LEFT(Q105,1)="S", Calculs!$C$52,0),0)</f>
        <v>0</v>
      </c>
      <c r="BF105" s="95">
        <f>IF(R105&lt;&gt;"",IF(LEFT(R105,1)="S", Calculs!$C$51,0),0)</f>
        <v>0</v>
      </c>
      <c r="BG105" s="95">
        <f>SUMIF(Calculs!$B$41:$B$46,LEFT(S105,2),Calculs!$C$41:$C$46)</f>
        <v>0</v>
      </c>
      <c r="BH105" s="95">
        <f>IF(T105&lt;&gt;"",IF(LEFT(T105,1)="S", Calculs!$C$48,0),0)</f>
        <v>0</v>
      </c>
      <c r="BI105" s="95">
        <f>IF(W105&lt;&gt;"",IF(LEFT(W105,3)="ETT", Calculs!$C$37,0),0)</f>
        <v>0</v>
      </c>
      <c r="BJ105" s="95">
        <f>IF(X105&lt;&gt;"",IF(LEFT(X105,1)="S", Calculs!$C$51,0),0)</f>
        <v>0</v>
      </c>
      <c r="BK105" s="95">
        <f>IF(Y105&lt;&gt;"",IF(LEFT(Y105,1)="S", Calculs!$C$52,0),0)</f>
        <v>0</v>
      </c>
      <c r="BL105" s="96" t="str">
        <f t="shared" si="38"/>
        <v/>
      </c>
      <c r="BM105" s="95">
        <f>SUMIF(Calculs!$B$32:$B$36,TRIM(BL105),Calculs!$C$32:$C$36)</f>
        <v>0</v>
      </c>
      <c r="BN105" s="95">
        <f>IF(V105&lt;&gt;"",IF(LEFT(V105,1)="S", SUMIF(Calculs!$B$57:$B$61, TRIM(BL105), Calculs!$C$57:$C$61),0),0)</f>
        <v>0</v>
      </c>
      <c r="BO105" s="93" t="str">
        <f t="shared" si="39"/>
        <v>N</v>
      </c>
      <c r="BP105" s="95">
        <f t="shared" si="40"/>
        <v>0</v>
      </c>
      <c r="BQ105" s="95" t="e">
        <f t="shared" si="41"/>
        <v>#VALUE!</v>
      </c>
      <c r="BR105" s="95" t="e">
        <f t="shared" si="42"/>
        <v>#VALUE!</v>
      </c>
    </row>
    <row r="106" spans="1:70" ht="12.75" customHeight="1">
      <c r="A106" s="81"/>
      <c r="B106" s="107"/>
      <c r="C106" s="1"/>
      <c r="D106" s="1"/>
      <c r="E106" s="1"/>
      <c r="F106" s="1"/>
      <c r="G106" s="1"/>
      <c r="H106" s="34"/>
      <c r="I106" s="83"/>
      <c r="J106" s="83"/>
      <c r="K106" s="83"/>
      <c r="L106" s="83"/>
      <c r="M106" s="83"/>
      <c r="N106" s="83"/>
      <c r="O106" s="83"/>
      <c r="P106" s="83"/>
      <c r="Q106" s="83"/>
      <c r="R106" s="1"/>
      <c r="S106" s="84"/>
      <c r="T106" s="84"/>
      <c r="V106" s="84"/>
      <c r="W106" s="83"/>
      <c r="X106" s="83"/>
      <c r="Y106" s="83"/>
      <c r="Z106" s="1"/>
      <c r="AA106" s="1"/>
      <c r="AB106" s="3"/>
      <c r="AC106" s="84"/>
      <c r="AD106" s="84"/>
      <c r="AE106" s="84"/>
      <c r="AF106" s="85"/>
      <c r="AG106" s="86"/>
      <c r="AH106" s="86"/>
      <c r="AI106" s="86"/>
      <c r="AJ106" s="86"/>
      <c r="AK106" s="87"/>
      <c r="AL106" s="87"/>
      <c r="AM106" s="87"/>
      <c r="AN106" s="87"/>
      <c r="AO106" s="88"/>
      <c r="AP106" s="89"/>
      <c r="AQ106" s="90" t="str">
        <f t="shared" si="7"/>
        <v/>
      </c>
      <c r="AR106" s="91">
        <f t="shared" si="8"/>
        <v>2</v>
      </c>
      <c r="AS106" s="92" t="str">
        <f t="shared" si="31"/>
        <v/>
      </c>
      <c r="AT106" s="93">
        <f t="shared" si="32"/>
        <v>0</v>
      </c>
      <c r="AU106" s="93">
        <f t="shared" si="33"/>
        <v>0</v>
      </c>
      <c r="AV106" s="93" t="str">
        <f t="shared" si="34"/>
        <v>01N</v>
      </c>
      <c r="AW106" s="94" t="str">
        <f t="shared" si="35"/>
        <v/>
      </c>
      <c r="AX106" s="95">
        <f>SUMIF(Calculs!$B$2:$B$34,AW106,Calculs!$C$2:$C$34)</f>
        <v>0</v>
      </c>
      <c r="AY106" s="95">
        <f>IF(K106&lt;&gt;"",IF(LEFT(K106,1)="S", Calculs!$C$55,0),0)</f>
        <v>0</v>
      </c>
      <c r="AZ106" s="95">
        <f>IF(L106&lt;&gt;"",IF(LEFT(L106,1)="S", Calculs!$C$51,0),0)</f>
        <v>0</v>
      </c>
      <c r="BA106" s="95">
        <f>IF(M106&lt;&gt;"",IF(LEFT(M106,1)="S", Calculs!$C$52,0),0)</f>
        <v>0</v>
      </c>
      <c r="BB106" s="96" t="str">
        <f t="shared" si="36"/>
        <v/>
      </c>
      <c r="BC106" s="207" t="str">
        <f t="shared" si="37"/>
        <v/>
      </c>
      <c r="BD106" s="96">
        <f>SUMIF(Calculs!$B$2:$B$34,BB106,Calculs!$C$2:$C$34)</f>
        <v>0</v>
      </c>
      <c r="BE106" s="95">
        <f>IF(Q106&lt;&gt;"",IF(LEFT(Q106,1)="S", Calculs!$C$52,0),0)</f>
        <v>0</v>
      </c>
      <c r="BF106" s="95">
        <f>IF(R106&lt;&gt;"",IF(LEFT(R106,1)="S", Calculs!$C$51,0),0)</f>
        <v>0</v>
      </c>
      <c r="BG106" s="95">
        <f>SUMIF(Calculs!$B$41:$B$46,LEFT(S106,2),Calculs!$C$41:$C$46)</f>
        <v>0</v>
      </c>
      <c r="BH106" s="95">
        <f>IF(T106&lt;&gt;"",IF(LEFT(T106,1)="S", Calculs!$C$48,0),0)</f>
        <v>0</v>
      </c>
      <c r="BI106" s="95">
        <f>IF(W106&lt;&gt;"",IF(LEFT(W106,3)="ETT", Calculs!$C$37,0),0)</f>
        <v>0</v>
      </c>
      <c r="BJ106" s="95">
        <f>IF(X106&lt;&gt;"",IF(LEFT(X106,1)="S", Calculs!$C$51,0),0)</f>
        <v>0</v>
      </c>
      <c r="BK106" s="95">
        <f>IF(Y106&lt;&gt;"",IF(LEFT(Y106,1)="S", Calculs!$C$52,0),0)</f>
        <v>0</v>
      </c>
      <c r="BL106" s="96" t="str">
        <f t="shared" si="38"/>
        <v/>
      </c>
      <c r="BM106" s="95">
        <f>SUMIF(Calculs!$B$32:$B$36,TRIM(BL106),Calculs!$C$32:$C$36)</f>
        <v>0</v>
      </c>
      <c r="BN106" s="95">
        <f>IF(V106&lt;&gt;"",IF(LEFT(V106,1)="S", SUMIF(Calculs!$B$57:$B$61, TRIM(BL106), Calculs!$C$57:$C$61),0),0)</f>
        <v>0</v>
      </c>
      <c r="BO106" s="93" t="str">
        <f t="shared" si="39"/>
        <v>N</v>
      </c>
      <c r="BP106" s="95">
        <f t="shared" si="40"/>
        <v>0</v>
      </c>
      <c r="BQ106" s="95" t="e">
        <f t="shared" si="41"/>
        <v>#VALUE!</v>
      </c>
      <c r="BR106" s="95" t="e">
        <f t="shared" si="42"/>
        <v>#VALUE!</v>
      </c>
    </row>
    <row r="107" spans="1:70" ht="12.75" customHeight="1">
      <c r="A107" s="81"/>
      <c r="B107" s="107"/>
      <c r="C107" s="1"/>
      <c r="D107" s="1"/>
      <c r="E107" s="1"/>
      <c r="F107" s="1"/>
      <c r="G107" s="1"/>
      <c r="H107" s="34"/>
      <c r="I107" s="83"/>
      <c r="J107" s="83"/>
      <c r="K107" s="83"/>
      <c r="L107" s="83"/>
      <c r="M107" s="83"/>
      <c r="N107" s="83"/>
      <c r="O107" s="83"/>
      <c r="P107" s="83"/>
      <c r="Q107" s="83"/>
      <c r="R107" s="1"/>
      <c r="S107" s="84"/>
      <c r="T107" s="84"/>
      <c r="V107" s="84"/>
      <c r="W107" s="83"/>
      <c r="X107" s="83"/>
      <c r="Y107" s="83"/>
      <c r="Z107" s="1"/>
      <c r="AA107" s="1"/>
      <c r="AB107" s="3"/>
      <c r="AC107" s="84"/>
      <c r="AD107" s="84"/>
      <c r="AE107" s="84"/>
      <c r="AF107" s="85"/>
      <c r="AG107" s="86"/>
      <c r="AH107" s="86"/>
      <c r="AI107" s="86"/>
      <c r="AJ107" s="86"/>
      <c r="AK107" s="87"/>
      <c r="AL107" s="87"/>
      <c r="AM107" s="87"/>
      <c r="AN107" s="87"/>
      <c r="AO107" s="88"/>
      <c r="AP107" s="89"/>
      <c r="AQ107" s="90" t="str">
        <f t="shared" si="7"/>
        <v/>
      </c>
      <c r="AR107" s="91">
        <f t="shared" si="8"/>
        <v>2</v>
      </c>
      <c r="AS107" s="92" t="str">
        <f t="shared" si="31"/>
        <v/>
      </c>
      <c r="AT107" s="93">
        <f t="shared" si="32"/>
        <v>0</v>
      </c>
      <c r="AU107" s="93">
        <f t="shared" si="33"/>
        <v>0</v>
      </c>
      <c r="AV107" s="93" t="str">
        <f t="shared" si="34"/>
        <v>01N</v>
      </c>
      <c r="AW107" s="94" t="str">
        <f t="shared" si="35"/>
        <v/>
      </c>
      <c r="AX107" s="95">
        <f>SUMIF(Calculs!$B$2:$B$34,AW107,Calculs!$C$2:$C$34)</f>
        <v>0</v>
      </c>
      <c r="AY107" s="95">
        <f>IF(K107&lt;&gt;"",IF(LEFT(K107,1)="S", Calculs!$C$55,0),0)</f>
        <v>0</v>
      </c>
      <c r="AZ107" s="95">
        <f>IF(L107&lt;&gt;"",IF(LEFT(L107,1)="S", Calculs!$C$51,0),0)</f>
        <v>0</v>
      </c>
      <c r="BA107" s="95">
        <f>IF(M107&lt;&gt;"",IF(LEFT(M107,1)="S", Calculs!$C$52,0),0)</f>
        <v>0</v>
      </c>
      <c r="BB107" s="96" t="str">
        <f t="shared" si="36"/>
        <v/>
      </c>
      <c r="BC107" s="207" t="str">
        <f t="shared" si="37"/>
        <v/>
      </c>
      <c r="BD107" s="96">
        <f>SUMIF(Calculs!$B$2:$B$34,BB107,Calculs!$C$2:$C$34)</f>
        <v>0</v>
      </c>
      <c r="BE107" s="95">
        <f>IF(Q107&lt;&gt;"",IF(LEFT(Q107,1)="S", Calculs!$C$52,0),0)</f>
        <v>0</v>
      </c>
      <c r="BF107" s="95">
        <f>IF(R107&lt;&gt;"",IF(LEFT(R107,1)="S", Calculs!$C$51,0),0)</f>
        <v>0</v>
      </c>
      <c r="BG107" s="95">
        <f>SUMIF(Calculs!$B$41:$B$46,LEFT(S107,2),Calculs!$C$41:$C$46)</f>
        <v>0</v>
      </c>
      <c r="BH107" s="95">
        <f>IF(T107&lt;&gt;"",IF(LEFT(T107,1)="S", Calculs!$C$48,0),0)</f>
        <v>0</v>
      </c>
      <c r="BI107" s="95">
        <f>IF(W107&lt;&gt;"",IF(LEFT(W107,3)="ETT", Calculs!$C$37,0),0)</f>
        <v>0</v>
      </c>
      <c r="BJ107" s="95">
        <f>IF(X107&lt;&gt;"",IF(LEFT(X107,1)="S", Calculs!$C$51,0),0)</f>
        <v>0</v>
      </c>
      <c r="BK107" s="95">
        <f>IF(Y107&lt;&gt;"",IF(LEFT(Y107,1)="S", Calculs!$C$52,0),0)</f>
        <v>0</v>
      </c>
      <c r="BL107" s="96" t="str">
        <f t="shared" si="38"/>
        <v/>
      </c>
      <c r="BM107" s="95">
        <f>SUMIF(Calculs!$B$32:$B$36,TRIM(BL107),Calculs!$C$32:$C$36)</f>
        <v>0</v>
      </c>
      <c r="BN107" s="95">
        <f>IF(V107&lt;&gt;"",IF(LEFT(V107,1)="S", SUMIF(Calculs!$B$57:$B$61, TRIM(BL107), Calculs!$C$57:$C$61),0),0)</f>
        <v>0</v>
      </c>
      <c r="BO107" s="93" t="str">
        <f t="shared" si="39"/>
        <v>N</v>
      </c>
      <c r="BP107" s="95">
        <f t="shared" si="40"/>
        <v>0</v>
      </c>
      <c r="BQ107" s="95" t="e">
        <f t="shared" si="41"/>
        <v>#VALUE!</v>
      </c>
      <c r="BR107" s="95" t="e">
        <f t="shared" si="42"/>
        <v>#VALUE!</v>
      </c>
    </row>
    <row r="108" spans="1:70" ht="12.75" customHeight="1">
      <c r="A108" s="81"/>
      <c r="B108" s="107"/>
      <c r="C108" s="1"/>
      <c r="D108" s="1"/>
      <c r="E108" s="1"/>
      <c r="F108" s="1"/>
      <c r="G108" s="1"/>
      <c r="H108" s="34"/>
      <c r="I108" s="83"/>
      <c r="J108" s="83"/>
      <c r="K108" s="83"/>
      <c r="L108" s="83"/>
      <c r="M108" s="83"/>
      <c r="N108" s="83"/>
      <c r="O108" s="83"/>
      <c r="P108" s="83"/>
      <c r="Q108" s="83"/>
      <c r="R108" s="1"/>
      <c r="S108" s="84"/>
      <c r="T108" s="84"/>
      <c r="V108" s="84"/>
      <c r="W108" s="83"/>
      <c r="X108" s="83"/>
      <c r="Y108" s="83"/>
      <c r="Z108" s="1"/>
      <c r="AA108" s="1"/>
      <c r="AB108" s="3"/>
      <c r="AC108" s="84"/>
      <c r="AD108" s="84"/>
      <c r="AE108" s="84"/>
      <c r="AF108" s="85"/>
      <c r="AG108" s="86"/>
      <c r="AH108" s="86"/>
      <c r="AI108" s="86"/>
      <c r="AJ108" s="86"/>
      <c r="AK108" s="87"/>
      <c r="AL108" s="87"/>
      <c r="AM108" s="87"/>
      <c r="AN108" s="87"/>
      <c r="AO108" s="88"/>
      <c r="AP108" s="89"/>
      <c r="AQ108" s="90" t="str">
        <f t="shared" si="7"/>
        <v/>
      </c>
      <c r="AR108" s="91">
        <f t="shared" si="8"/>
        <v>2</v>
      </c>
      <c r="AS108" s="92" t="str">
        <f t="shared" si="31"/>
        <v/>
      </c>
      <c r="AT108" s="93">
        <f t="shared" si="32"/>
        <v>0</v>
      </c>
      <c r="AU108" s="93">
        <f t="shared" si="33"/>
        <v>0</v>
      </c>
      <c r="AV108" s="93" t="str">
        <f t="shared" si="34"/>
        <v>01N</v>
      </c>
      <c r="AW108" s="94" t="str">
        <f t="shared" si="35"/>
        <v/>
      </c>
      <c r="AX108" s="95">
        <f>SUMIF(Calculs!$B$2:$B$34,AW108,Calculs!$C$2:$C$34)</f>
        <v>0</v>
      </c>
      <c r="AY108" s="95">
        <f>IF(K108&lt;&gt;"",IF(LEFT(K108,1)="S", Calculs!$C$55,0),0)</f>
        <v>0</v>
      </c>
      <c r="AZ108" s="95">
        <f>IF(L108&lt;&gt;"",IF(LEFT(L108,1)="S", Calculs!$C$51,0),0)</f>
        <v>0</v>
      </c>
      <c r="BA108" s="95">
        <f>IF(M108&lt;&gt;"",IF(LEFT(M108,1)="S", Calculs!$C$52,0),0)</f>
        <v>0</v>
      </c>
      <c r="BB108" s="96" t="str">
        <f t="shared" si="36"/>
        <v/>
      </c>
      <c r="BC108" s="207" t="str">
        <f t="shared" si="37"/>
        <v/>
      </c>
      <c r="BD108" s="96">
        <f>SUMIF(Calculs!$B$2:$B$34,BB108,Calculs!$C$2:$C$34)</f>
        <v>0</v>
      </c>
      <c r="BE108" s="95">
        <f>IF(Q108&lt;&gt;"",IF(LEFT(Q108,1)="S", Calculs!$C$52,0),0)</f>
        <v>0</v>
      </c>
      <c r="BF108" s="95">
        <f>IF(R108&lt;&gt;"",IF(LEFT(R108,1)="S", Calculs!$C$51,0),0)</f>
        <v>0</v>
      </c>
      <c r="BG108" s="95">
        <f>SUMIF(Calculs!$B$41:$B$46,LEFT(S108,2),Calculs!$C$41:$C$46)</f>
        <v>0</v>
      </c>
      <c r="BH108" s="95">
        <f>IF(T108&lt;&gt;"",IF(LEFT(T108,1)="S", Calculs!$C$48,0),0)</f>
        <v>0</v>
      </c>
      <c r="BI108" s="95">
        <f>IF(W108&lt;&gt;"",IF(LEFT(W108,3)="ETT", Calculs!$C$37,0),0)</f>
        <v>0</v>
      </c>
      <c r="BJ108" s="95">
        <f>IF(X108&lt;&gt;"",IF(LEFT(X108,1)="S", Calculs!$C$51,0),0)</f>
        <v>0</v>
      </c>
      <c r="BK108" s="95">
        <f>IF(Y108&lt;&gt;"",IF(LEFT(Y108,1)="S", Calculs!$C$52,0),0)</f>
        <v>0</v>
      </c>
      <c r="BL108" s="96" t="str">
        <f t="shared" si="38"/>
        <v/>
      </c>
      <c r="BM108" s="95">
        <f>SUMIF(Calculs!$B$32:$B$36,TRIM(BL108),Calculs!$C$32:$C$36)</f>
        <v>0</v>
      </c>
      <c r="BN108" s="95">
        <f>IF(V108&lt;&gt;"",IF(LEFT(V108,1)="S", SUMIF(Calculs!$B$57:$B$61, TRIM(BL108), Calculs!$C$57:$C$61),0),0)</f>
        <v>0</v>
      </c>
      <c r="BO108" s="93" t="str">
        <f t="shared" si="39"/>
        <v>N</v>
      </c>
      <c r="BP108" s="95">
        <f t="shared" si="40"/>
        <v>0</v>
      </c>
      <c r="BQ108" s="95" t="e">
        <f t="shared" si="41"/>
        <v>#VALUE!</v>
      </c>
      <c r="BR108" s="95" t="e">
        <f t="shared" si="42"/>
        <v>#VALUE!</v>
      </c>
    </row>
    <row r="109" spans="1:70" ht="12.75" customHeight="1">
      <c r="A109" s="81"/>
      <c r="B109" s="107"/>
      <c r="C109" s="1"/>
      <c r="D109" s="1"/>
      <c r="E109" s="1"/>
      <c r="F109" s="1"/>
      <c r="G109" s="1"/>
      <c r="H109" s="34"/>
      <c r="I109" s="83"/>
      <c r="J109" s="83"/>
      <c r="K109" s="83"/>
      <c r="L109" s="83"/>
      <c r="M109" s="83"/>
      <c r="N109" s="83"/>
      <c r="O109" s="83"/>
      <c r="P109" s="83"/>
      <c r="Q109" s="83"/>
      <c r="R109" s="1"/>
      <c r="S109" s="84"/>
      <c r="T109" s="84"/>
      <c r="V109" s="84"/>
      <c r="W109" s="83"/>
      <c r="X109" s="83"/>
      <c r="Y109" s="83"/>
      <c r="Z109" s="1"/>
      <c r="AA109" s="1"/>
      <c r="AB109" s="3"/>
      <c r="AC109" s="84"/>
      <c r="AD109" s="84"/>
      <c r="AE109" s="84"/>
      <c r="AF109" s="85"/>
      <c r="AG109" s="86"/>
      <c r="AH109" s="86"/>
      <c r="AI109" s="86"/>
      <c r="AJ109" s="86"/>
      <c r="AK109" s="87"/>
      <c r="AL109" s="87"/>
      <c r="AM109" s="87"/>
      <c r="AN109" s="87"/>
      <c r="AO109" s="88"/>
      <c r="AP109" s="89"/>
      <c r="AQ109" s="90" t="str">
        <f t="shared" si="7"/>
        <v/>
      </c>
      <c r="AR109" s="91">
        <f t="shared" si="8"/>
        <v>2</v>
      </c>
      <c r="AS109" s="92" t="str">
        <f t="shared" si="31"/>
        <v/>
      </c>
      <c r="AT109" s="93">
        <f t="shared" si="32"/>
        <v>0</v>
      </c>
      <c r="AU109" s="93">
        <f t="shared" si="33"/>
        <v>0</v>
      </c>
      <c r="AV109" s="93" t="str">
        <f t="shared" si="34"/>
        <v>01N</v>
      </c>
      <c r="AW109" s="94" t="str">
        <f t="shared" si="35"/>
        <v/>
      </c>
      <c r="AX109" s="95">
        <f>SUMIF(Calculs!$B$2:$B$34,AW109,Calculs!$C$2:$C$34)</f>
        <v>0</v>
      </c>
      <c r="AY109" s="95">
        <f>IF(K109&lt;&gt;"",IF(LEFT(K109,1)="S", Calculs!$C$55,0),0)</f>
        <v>0</v>
      </c>
      <c r="AZ109" s="95">
        <f>IF(L109&lt;&gt;"",IF(LEFT(L109,1)="S", Calculs!$C$51,0),0)</f>
        <v>0</v>
      </c>
      <c r="BA109" s="95">
        <f>IF(M109&lt;&gt;"",IF(LEFT(M109,1)="S", Calculs!$C$52,0),0)</f>
        <v>0</v>
      </c>
      <c r="BB109" s="96" t="str">
        <f t="shared" si="36"/>
        <v/>
      </c>
      <c r="BC109" s="207" t="str">
        <f t="shared" si="37"/>
        <v/>
      </c>
      <c r="BD109" s="96">
        <f>SUMIF(Calculs!$B$2:$B$34,BB109,Calculs!$C$2:$C$34)</f>
        <v>0</v>
      </c>
      <c r="BE109" s="95">
        <f>IF(Q109&lt;&gt;"",IF(LEFT(Q109,1)="S", Calculs!$C$52,0),0)</f>
        <v>0</v>
      </c>
      <c r="BF109" s="95">
        <f>IF(R109&lt;&gt;"",IF(LEFT(R109,1)="S", Calculs!$C$51,0),0)</f>
        <v>0</v>
      </c>
      <c r="BG109" s="95">
        <f>SUMIF(Calculs!$B$41:$B$46,LEFT(S109,2),Calculs!$C$41:$C$46)</f>
        <v>0</v>
      </c>
      <c r="BH109" s="95">
        <f>IF(T109&lt;&gt;"",IF(LEFT(T109,1)="S", Calculs!$C$48,0),0)</f>
        <v>0</v>
      </c>
      <c r="BI109" s="95">
        <f>IF(W109&lt;&gt;"",IF(LEFT(W109,3)="ETT", Calculs!$C$37,0),0)</f>
        <v>0</v>
      </c>
      <c r="BJ109" s="95">
        <f>IF(X109&lt;&gt;"",IF(LEFT(X109,1)="S", Calculs!$C$51,0),0)</f>
        <v>0</v>
      </c>
      <c r="BK109" s="95">
        <f>IF(Y109&lt;&gt;"",IF(LEFT(Y109,1)="S", Calculs!$C$52,0),0)</f>
        <v>0</v>
      </c>
      <c r="BL109" s="96" t="str">
        <f t="shared" si="38"/>
        <v/>
      </c>
      <c r="BM109" s="95">
        <f>SUMIF(Calculs!$B$32:$B$36,TRIM(BL109),Calculs!$C$32:$C$36)</f>
        <v>0</v>
      </c>
      <c r="BN109" s="95">
        <f>IF(V109&lt;&gt;"",IF(LEFT(V109,1)="S", SUMIF(Calculs!$B$57:$B$61, TRIM(BL109), Calculs!$C$57:$C$61),0),0)</f>
        <v>0</v>
      </c>
      <c r="BO109" s="93" t="str">
        <f t="shared" si="39"/>
        <v>N</v>
      </c>
      <c r="BP109" s="95">
        <f t="shared" si="40"/>
        <v>0</v>
      </c>
      <c r="BQ109" s="95" t="e">
        <f t="shared" si="41"/>
        <v>#VALUE!</v>
      </c>
      <c r="BR109" s="95" t="e">
        <f t="shared" si="42"/>
        <v>#VALUE!</v>
      </c>
    </row>
    <row r="110" spans="1:70" ht="12.75" customHeight="1">
      <c r="A110" s="81"/>
      <c r="B110" s="107"/>
      <c r="C110" s="1"/>
      <c r="D110" s="1"/>
      <c r="E110" s="1"/>
      <c r="F110" s="1"/>
      <c r="G110" s="1"/>
      <c r="H110" s="34"/>
      <c r="I110" s="83"/>
      <c r="J110" s="83"/>
      <c r="K110" s="83"/>
      <c r="L110" s="83"/>
      <c r="M110" s="83"/>
      <c r="N110" s="83"/>
      <c r="O110" s="83"/>
      <c r="P110" s="83"/>
      <c r="Q110" s="83"/>
      <c r="R110" s="1"/>
      <c r="S110" s="84"/>
      <c r="T110" s="84"/>
      <c r="V110" s="84"/>
      <c r="W110" s="83"/>
      <c r="X110" s="83"/>
      <c r="Y110" s="83"/>
      <c r="Z110" s="1"/>
      <c r="AA110" s="1"/>
      <c r="AB110" s="3"/>
      <c r="AC110" s="84"/>
      <c r="AD110" s="84"/>
      <c r="AE110" s="84"/>
      <c r="AF110" s="85"/>
      <c r="AG110" s="86"/>
      <c r="AH110" s="86"/>
      <c r="AI110" s="86"/>
      <c r="AJ110" s="86"/>
      <c r="AK110" s="87"/>
      <c r="AL110" s="87"/>
      <c r="AM110" s="87"/>
      <c r="AN110" s="87"/>
      <c r="AO110" s="88"/>
      <c r="AP110" s="89"/>
      <c r="AQ110" s="90" t="str">
        <f t="shared" si="7"/>
        <v/>
      </c>
      <c r="AR110" s="91">
        <f t="shared" si="8"/>
        <v>2</v>
      </c>
      <c r="AS110" s="92" t="str">
        <f t="shared" si="31"/>
        <v/>
      </c>
      <c r="AT110" s="93">
        <f t="shared" si="32"/>
        <v>0</v>
      </c>
      <c r="AU110" s="93">
        <f t="shared" si="33"/>
        <v>0</v>
      </c>
      <c r="AV110" s="93" t="str">
        <f t="shared" si="34"/>
        <v>01N</v>
      </c>
      <c r="AW110" s="94" t="str">
        <f t="shared" si="35"/>
        <v/>
      </c>
      <c r="AX110" s="95">
        <f>SUMIF(Calculs!$B$2:$B$34,AW110,Calculs!$C$2:$C$34)</f>
        <v>0</v>
      </c>
      <c r="AY110" s="95">
        <f>IF(K110&lt;&gt;"",IF(LEFT(K110,1)="S", Calculs!$C$55,0),0)</f>
        <v>0</v>
      </c>
      <c r="AZ110" s="95">
        <f>IF(L110&lt;&gt;"",IF(LEFT(L110,1)="S", Calculs!$C$51,0),0)</f>
        <v>0</v>
      </c>
      <c r="BA110" s="95">
        <f>IF(M110&lt;&gt;"",IF(LEFT(M110,1)="S", Calculs!$C$52,0),0)</f>
        <v>0</v>
      </c>
      <c r="BB110" s="96" t="str">
        <f t="shared" si="36"/>
        <v/>
      </c>
      <c r="BC110" s="207" t="str">
        <f t="shared" si="37"/>
        <v/>
      </c>
      <c r="BD110" s="96">
        <f>SUMIF(Calculs!$B$2:$B$34,BB110,Calculs!$C$2:$C$34)</f>
        <v>0</v>
      </c>
      <c r="BE110" s="95">
        <f>IF(Q110&lt;&gt;"",IF(LEFT(Q110,1)="S", Calculs!$C$52,0),0)</f>
        <v>0</v>
      </c>
      <c r="BF110" s="95">
        <f>IF(R110&lt;&gt;"",IF(LEFT(R110,1)="S", Calculs!$C$51,0),0)</f>
        <v>0</v>
      </c>
      <c r="BG110" s="95">
        <f>SUMIF(Calculs!$B$41:$B$46,LEFT(S110,2),Calculs!$C$41:$C$46)</f>
        <v>0</v>
      </c>
      <c r="BH110" s="95">
        <f>IF(T110&lt;&gt;"",IF(LEFT(T110,1)="S", Calculs!$C$48,0),0)</f>
        <v>0</v>
      </c>
      <c r="BI110" s="95">
        <f>IF(W110&lt;&gt;"",IF(LEFT(W110,3)="ETT", Calculs!$C$37,0),0)</f>
        <v>0</v>
      </c>
      <c r="BJ110" s="95">
        <f>IF(X110&lt;&gt;"",IF(LEFT(X110,1)="S", Calculs!$C$51,0),0)</f>
        <v>0</v>
      </c>
      <c r="BK110" s="95">
        <f>IF(Y110&lt;&gt;"",IF(LEFT(Y110,1)="S", Calculs!$C$52,0),0)</f>
        <v>0</v>
      </c>
      <c r="BL110" s="96" t="str">
        <f t="shared" si="38"/>
        <v/>
      </c>
      <c r="BM110" s="95">
        <f>SUMIF(Calculs!$B$32:$B$36,TRIM(BL110),Calculs!$C$32:$C$36)</f>
        <v>0</v>
      </c>
      <c r="BN110" s="95">
        <f>IF(V110&lt;&gt;"",IF(LEFT(V110,1)="S", SUMIF(Calculs!$B$57:$B$61, TRIM(BL110), Calculs!$C$57:$C$61),0),0)</f>
        <v>0</v>
      </c>
      <c r="BO110" s="93" t="str">
        <f t="shared" si="39"/>
        <v>N</v>
      </c>
      <c r="BP110" s="95">
        <f t="shared" si="40"/>
        <v>0</v>
      </c>
      <c r="BQ110" s="95" t="e">
        <f t="shared" si="41"/>
        <v>#VALUE!</v>
      </c>
      <c r="BR110" s="95" t="e">
        <f t="shared" si="42"/>
        <v>#VALUE!</v>
      </c>
    </row>
    <row r="111" spans="1:70" ht="12.75" customHeight="1">
      <c r="A111" s="81"/>
      <c r="B111" s="107"/>
      <c r="C111" s="1"/>
      <c r="D111" s="1"/>
      <c r="E111" s="1"/>
      <c r="F111" s="1"/>
      <c r="G111" s="1"/>
      <c r="H111" s="34"/>
      <c r="I111" s="83"/>
      <c r="J111" s="83"/>
      <c r="K111" s="83"/>
      <c r="L111" s="83"/>
      <c r="M111" s="83"/>
      <c r="N111" s="83"/>
      <c r="O111" s="83"/>
      <c r="P111" s="83"/>
      <c r="Q111" s="83"/>
      <c r="R111" s="1"/>
      <c r="S111" s="84"/>
      <c r="T111" s="84"/>
      <c r="V111" s="84"/>
      <c r="W111" s="83"/>
      <c r="X111" s="83"/>
      <c r="Y111" s="83"/>
      <c r="Z111" s="1"/>
      <c r="AA111" s="1"/>
      <c r="AB111" s="3"/>
      <c r="AC111" s="84"/>
      <c r="AD111" s="84"/>
      <c r="AE111" s="84"/>
      <c r="AF111" s="85"/>
      <c r="AG111" s="86"/>
      <c r="AH111" s="86"/>
      <c r="AI111" s="86"/>
      <c r="AJ111" s="86"/>
      <c r="AK111" s="87"/>
      <c r="AL111" s="87"/>
      <c r="AM111" s="87"/>
      <c r="AN111" s="87"/>
      <c r="AO111" s="88"/>
      <c r="AP111" s="89"/>
      <c r="AQ111" s="90" t="str">
        <f t="shared" si="7"/>
        <v/>
      </c>
      <c r="AR111" s="91">
        <f t="shared" si="8"/>
        <v>2</v>
      </c>
      <c r="AS111" s="92" t="str">
        <f t="shared" si="31"/>
        <v/>
      </c>
      <c r="AT111" s="93">
        <f t="shared" si="32"/>
        <v>0</v>
      </c>
      <c r="AU111" s="93">
        <f t="shared" si="33"/>
        <v>0</v>
      </c>
      <c r="AV111" s="93" t="str">
        <f t="shared" si="34"/>
        <v>01N</v>
      </c>
      <c r="AW111" s="94" t="str">
        <f t="shared" si="35"/>
        <v/>
      </c>
      <c r="AX111" s="95">
        <f>SUMIF(Calculs!$B$2:$B$34,AW111,Calculs!$C$2:$C$34)</f>
        <v>0</v>
      </c>
      <c r="AY111" s="95">
        <f>IF(K111&lt;&gt;"",IF(LEFT(K111,1)="S", Calculs!$C$55,0),0)</f>
        <v>0</v>
      </c>
      <c r="AZ111" s="95">
        <f>IF(L111&lt;&gt;"",IF(LEFT(L111,1)="S", Calculs!$C$51,0),0)</f>
        <v>0</v>
      </c>
      <c r="BA111" s="95">
        <f>IF(M111&lt;&gt;"",IF(LEFT(M111,1)="S", Calculs!$C$52,0),0)</f>
        <v>0</v>
      </c>
      <c r="BB111" s="96" t="str">
        <f t="shared" si="36"/>
        <v/>
      </c>
      <c r="BC111" s="207" t="str">
        <f t="shared" si="37"/>
        <v/>
      </c>
      <c r="BD111" s="96">
        <f>SUMIF(Calculs!$B$2:$B$34,BB111,Calculs!$C$2:$C$34)</f>
        <v>0</v>
      </c>
      <c r="BE111" s="95">
        <f>IF(Q111&lt;&gt;"",IF(LEFT(Q111,1)="S", Calculs!$C$52,0),0)</f>
        <v>0</v>
      </c>
      <c r="BF111" s="95">
        <f>IF(R111&lt;&gt;"",IF(LEFT(R111,1)="S", Calculs!$C$51,0),0)</f>
        <v>0</v>
      </c>
      <c r="BG111" s="95">
        <f>SUMIF(Calculs!$B$41:$B$46,LEFT(S111,2),Calculs!$C$41:$C$46)</f>
        <v>0</v>
      </c>
      <c r="BH111" s="95">
        <f>IF(T111&lt;&gt;"",IF(LEFT(T111,1)="S", Calculs!$C$48,0),0)</f>
        <v>0</v>
      </c>
      <c r="BI111" s="95">
        <f>IF(W111&lt;&gt;"",IF(LEFT(W111,3)="ETT", Calculs!$C$37,0),0)</f>
        <v>0</v>
      </c>
      <c r="BJ111" s="95">
        <f>IF(X111&lt;&gt;"",IF(LEFT(X111,1)="S", Calculs!$C$51,0),0)</f>
        <v>0</v>
      </c>
      <c r="BK111" s="95">
        <f>IF(Y111&lt;&gt;"",IF(LEFT(Y111,1)="S", Calculs!$C$52,0),0)</f>
        <v>0</v>
      </c>
      <c r="BL111" s="96" t="str">
        <f t="shared" si="38"/>
        <v/>
      </c>
      <c r="BM111" s="95">
        <f>SUMIF(Calculs!$B$32:$B$36,TRIM(BL111),Calculs!$C$32:$C$36)</f>
        <v>0</v>
      </c>
      <c r="BN111" s="95">
        <f>IF(V111&lt;&gt;"",IF(LEFT(V111,1)="S", SUMIF(Calculs!$B$57:$B$61, TRIM(BL111), Calculs!$C$57:$C$61),0),0)</f>
        <v>0</v>
      </c>
      <c r="BO111" s="93" t="str">
        <f t="shared" si="39"/>
        <v>N</v>
      </c>
      <c r="BP111" s="95">
        <f t="shared" si="40"/>
        <v>0</v>
      </c>
      <c r="BQ111" s="95" t="e">
        <f t="shared" si="41"/>
        <v>#VALUE!</v>
      </c>
      <c r="BR111" s="95" t="e">
        <f t="shared" si="42"/>
        <v>#VALUE!</v>
      </c>
    </row>
    <row r="112" spans="1:70" ht="12.75" customHeight="1">
      <c r="A112" s="81"/>
      <c r="B112" s="107"/>
      <c r="C112" s="1"/>
      <c r="D112" s="1"/>
      <c r="E112" s="1"/>
      <c r="F112" s="1"/>
      <c r="G112" s="1"/>
      <c r="H112" s="34"/>
      <c r="I112" s="83"/>
      <c r="J112" s="83"/>
      <c r="K112" s="83"/>
      <c r="L112" s="83"/>
      <c r="M112" s="83"/>
      <c r="N112" s="83"/>
      <c r="O112" s="83"/>
      <c r="P112" s="83"/>
      <c r="Q112" s="83"/>
      <c r="R112" s="1"/>
      <c r="S112" s="84"/>
      <c r="T112" s="84"/>
      <c r="V112" s="84"/>
      <c r="W112" s="83"/>
      <c r="X112" s="83"/>
      <c r="Y112" s="83"/>
      <c r="Z112" s="1"/>
      <c r="AA112" s="1"/>
      <c r="AB112" s="3"/>
      <c r="AC112" s="84"/>
      <c r="AD112" s="84"/>
      <c r="AE112" s="84"/>
      <c r="AF112" s="85"/>
      <c r="AG112" s="86"/>
      <c r="AH112" s="86"/>
      <c r="AI112" s="86"/>
      <c r="AJ112" s="86"/>
      <c r="AK112" s="87"/>
      <c r="AL112" s="87"/>
      <c r="AM112" s="87"/>
      <c r="AN112" s="87"/>
      <c r="AO112" s="88"/>
      <c r="AP112" s="89"/>
      <c r="AQ112" s="90" t="str">
        <f t="shared" si="7"/>
        <v/>
      </c>
      <c r="AR112" s="91">
        <f t="shared" si="8"/>
        <v>2</v>
      </c>
      <c r="AS112" s="92" t="str">
        <f t="shared" si="31"/>
        <v/>
      </c>
      <c r="AT112" s="93">
        <f t="shared" si="32"/>
        <v>0</v>
      </c>
      <c r="AU112" s="93">
        <f t="shared" si="33"/>
        <v>0</v>
      </c>
      <c r="AV112" s="93" t="str">
        <f t="shared" si="34"/>
        <v>01N</v>
      </c>
      <c r="AW112" s="94" t="str">
        <f t="shared" si="35"/>
        <v/>
      </c>
      <c r="AX112" s="95">
        <f>SUMIF(Calculs!$B$2:$B$34,AW112,Calculs!$C$2:$C$34)</f>
        <v>0</v>
      </c>
      <c r="AY112" s="95">
        <f>IF(K112&lt;&gt;"",IF(LEFT(K112,1)="S", Calculs!$C$55,0),0)</f>
        <v>0</v>
      </c>
      <c r="AZ112" s="95">
        <f>IF(L112&lt;&gt;"",IF(LEFT(L112,1)="S", Calculs!$C$51,0),0)</f>
        <v>0</v>
      </c>
      <c r="BA112" s="95">
        <f>IF(M112&lt;&gt;"",IF(LEFT(M112,1)="S", Calculs!$C$52,0),0)</f>
        <v>0</v>
      </c>
      <c r="BB112" s="96" t="str">
        <f t="shared" si="36"/>
        <v/>
      </c>
      <c r="BC112" s="207" t="str">
        <f t="shared" si="37"/>
        <v/>
      </c>
      <c r="BD112" s="96">
        <f>SUMIF(Calculs!$B$2:$B$34,BB112,Calculs!$C$2:$C$34)</f>
        <v>0</v>
      </c>
      <c r="BE112" s="95">
        <f>IF(Q112&lt;&gt;"",IF(LEFT(Q112,1)="S", Calculs!$C$52,0),0)</f>
        <v>0</v>
      </c>
      <c r="BF112" s="95">
        <f>IF(R112&lt;&gt;"",IF(LEFT(R112,1)="S", Calculs!$C$51,0),0)</f>
        <v>0</v>
      </c>
      <c r="BG112" s="95">
        <f>SUMIF(Calculs!$B$41:$B$46,LEFT(S112,2),Calculs!$C$41:$C$46)</f>
        <v>0</v>
      </c>
      <c r="BH112" s="95">
        <f>IF(T112&lt;&gt;"",IF(LEFT(T112,1)="S", Calculs!$C$48,0),0)</f>
        <v>0</v>
      </c>
      <c r="BI112" s="95">
        <f>IF(W112&lt;&gt;"",IF(LEFT(W112,3)="ETT", Calculs!$C$37,0),0)</f>
        <v>0</v>
      </c>
      <c r="BJ112" s="95">
        <f>IF(X112&lt;&gt;"",IF(LEFT(X112,1)="S", Calculs!$C$51,0),0)</f>
        <v>0</v>
      </c>
      <c r="BK112" s="95">
        <f>IF(Y112&lt;&gt;"",IF(LEFT(Y112,1)="S", Calculs!$C$52,0),0)</f>
        <v>0</v>
      </c>
      <c r="BL112" s="96" t="str">
        <f t="shared" si="38"/>
        <v/>
      </c>
      <c r="BM112" s="95">
        <f>SUMIF(Calculs!$B$32:$B$36,TRIM(BL112),Calculs!$C$32:$C$36)</f>
        <v>0</v>
      </c>
      <c r="BN112" s="95">
        <f>IF(V112&lt;&gt;"",IF(LEFT(V112,1)="S", SUMIF(Calculs!$B$57:$B$61, TRIM(BL112), Calculs!$C$57:$C$61),0),0)</f>
        <v>0</v>
      </c>
      <c r="BO112" s="93" t="str">
        <f t="shared" si="39"/>
        <v>N</v>
      </c>
      <c r="BP112" s="95">
        <f t="shared" si="40"/>
        <v>0</v>
      </c>
      <c r="BQ112" s="95" t="e">
        <f t="shared" si="41"/>
        <v>#VALUE!</v>
      </c>
      <c r="BR112" s="95" t="e">
        <f t="shared" si="42"/>
        <v>#VALUE!</v>
      </c>
    </row>
    <row r="113" spans="1:70" ht="12.75" customHeight="1">
      <c r="A113" s="81"/>
      <c r="B113" s="107"/>
      <c r="C113" s="1"/>
      <c r="D113" s="1"/>
      <c r="E113" s="1"/>
      <c r="F113" s="1"/>
      <c r="G113" s="1"/>
      <c r="H113" s="34"/>
      <c r="I113" s="83"/>
      <c r="J113" s="83"/>
      <c r="K113" s="83"/>
      <c r="L113" s="83"/>
      <c r="M113" s="83"/>
      <c r="N113" s="83"/>
      <c r="O113" s="83"/>
      <c r="P113" s="83"/>
      <c r="Q113" s="83"/>
      <c r="R113" s="1"/>
      <c r="S113" s="84"/>
      <c r="T113" s="84"/>
      <c r="V113" s="84"/>
      <c r="W113" s="83"/>
      <c r="X113" s="83"/>
      <c r="Y113" s="83"/>
      <c r="Z113" s="1"/>
      <c r="AA113" s="1"/>
      <c r="AB113" s="3"/>
      <c r="AC113" s="84"/>
      <c r="AD113" s="84"/>
      <c r="AE113" s="84"/>
      <c r="AF113" s="85"/>
      <c r="AG113" s="86"/>
      <c r="AH113" s="86"/>
      <c r="AI113" s="86"/>
      <c r="AJ113" s="86"/>
      <c r="AK113" s="87"/>
      <c r="AL113" s="87"/>
      <c r="AM113" s="87"/>
      <c r="AN113" s="87"/>
      <c r="AO113" s="88"/>
      <c r="AP113" s="89"/>
      <c r="AQ113" s="90" t="str">
        <f t="shared" si="7"/>
        <v/>
      </c>
      <c r="AR113" s="91">
        <f t="shared" si="8"/>
        <v>2</v>
      </c>
      <c r="AS113" s="92" t="str">
        <f t="shared" si="31"/>
        <v/>
      </c>
      <c r="AT113" s="93">
        <f t="shared" si="32"/>
        <v>0</v>
      </c>
      <c r="AU113" s="93">
        <f t="shared" si="33"/>
        <v>0</v>
      </c>
      <c r="AV113" s="93" t="str">
        <f t="shared" si="34"/>
        <v>01N</v>
      </c>
      <c r="AW113" s="94" t="str">
        <f t="shared" si="35"/>
        <v/>
      </c>
      <c r="AX113" s="95">
        <f>SUMIF(Calculs!$B$2:$B$34,AW113,Calculs!$C$2:$C$34)</f>
        <v>0</v>
      </c>
      <c r="AY113" s="95">
        <f>IF(K113&lt;&gt;"",IF(LEFT(K113,1)="S", Calculs!$C$55,0),0)</f>
        <v>0</v>
      </c>
      <c r="AZ113" s="95">
        <f>IF(L113&lt;&gt;"",IF(LEFT(L113,1)="S", Calculs!$C$51,0),0)</f>
        <v>0</v>
      </c>
      <c r="BA113" s="95">
        <f>IF(M113&lt;&gt;"",IF(LEFT(M113,1)="S", Calculs!$C$52,0),0)</f>
        <v>0</v>
      </c>
      <c r="BB113" s="96" t="str">
        <f t="shared" si="36"/>
        <v/>
      </c>
      <c r="BC113" s="207" t="str">
        <f t="shared" si="37"/>
        <v/>
      </c>
      <c r="BD113" s="96">
        <f>SUMIF(Calculs!$B$2:$B$34,BB113,Calculs!$C$2:$C$34)</f>
        <v>0</v>
      </c>
      <c r="BE113" s="95">
        <f>IF(Q113&lt;&gt;"",IF(LEFT(Q113,1)="S", Calculs!$C$52,0),0)</f>
        <v>0</v>
      </c>
      <c r="BF113" s="95">
        <f>IF(R113&lt;&gt;"",IF(LEFT(R113,1)="S", Calculs!$C$51,0),0)</f>
        <v>0</v>
      </c>
      <c r="BG113" s="95">
        <f>SUMIF(Calculs!$B$41:$B$46,LEFT(S113,2),Calculs!$C$41:$C$46)</f>
        <v>0</v>
      </c>
      <c r="BH113" s="95">
        <f>IF(T113&lt;&gt;"",IF(LEFT(T113,1)="S", Calculs!$C$48,0),0)</f>
        <v>0</v>
      </c>
      <c r="BI113" s="95">
        <f>IF(W113&lt;&gt;"",IF(LEFT(W113,3)="ETT", Calculs!$C$37,0),0)</f>
        <v>0</v>
      </c>
      <c r="BJ113" s="95">
        <f>IF(X113&lt;&gt;"",IF(LEFT(X113,1)="S", Calculs!$C$51,0),0)</f>
        <v>0</v>
      </c>
      <c r="BK113" s="95">
        <f>IF(Y113&lt;&gt;"",IF(LEFT(Y113,1)="S", Calculs!$C$52,0),0)</f>
        <v>0</v>
      </c>
      <c r="BL113" s="96" t="str">
        <f t="shared" si="38"/>
        <v/>
      </c>
      <c r="BM113" s="95">
        <f>SUMIF(Calculs!$B$32:$B$36,TRIM(BL113),Calculs!$C$32:$C$36)</f>
        <v>0</v>
      </c>
      <c r="BN113" s="95">
        <f>IF(V113&lt;&gt;"",IF(LEFT(V113,1)="S", SUMIF(Calculs!$B$57:$B$61, TRIM(BL113), Calculs!$C$57:$C$61),0),0)</f>
        <v>0</v>
      </c>
      <c r="BO113" s="93" t="str">
        <f t="shared" si="39"/>
        <v>N</v>
      </c>
      <c r="BP113" s="95">
        <f t="shared" si="40"/>
        <v>0</v>
      </c>
      <c r="BQ113" s="95" t="e">
        <f t="shared" si="41"/>
        <v>#VALUE!</v>
      </c>
      <c r="BR113" s="95" t="e">
        <f t="shared" si="42"/>
        <v>#VALUE!</v>
      </c>
    </row>
    <row r="114" spans="1:70" ht="12.75" customHeight="1">
      <c r="A114" s="81"/>
      <c r="B114" s="107"/>
      <c r="C114" s="1"/>
      <c r="D114" s="1"/>
      <c r="E114" s="1"/>
      <c r="F114" s="1"/>
      <c r="G114" s="1"/>
      <c r="H114" s="34"/>
      <c r="I114" s="83"/>
      <c r="J114" s="83"/>
      <c r="K114" s="83"/>
      <c r="L114" s="83"/>
      <c r="M114" s="83"/>
      <c r="N114" s="83"/>
      <c r="O114" s="83"/>
      <c r="P114" s="83"/>
      <c r="Q114" s="83"/>
      <c r="R114" s="1"/>
      <c r="S114" s="84"/>
      <c r="T114" s="84"/>
      <c r="V114" s="84"/>
      <c r="W114" s="83"/>
      <c r="X114" s="83"/>
      <c r="Y114" s="83"/>
      <c r="Z114" s="1"/>
      <c r="AA114" s="1"/>
      <c r="AB114" s="3"/>
      <c r="AC114" s="84"/>
      <c r="AD114" s="84"/>
      <c r="AE114" s="84"/>
      <c r="AF114" s="85"/>
      <c r="AG114" s="86"/>
      <c r="AH114" s="86"/>
      <c r="AI114" s="86"/>
      <c r="AJ114" s="86"/>
      <c r="AK114" s="87"/>
      <c r="AL114" s="87"/>
      <c r="AM114" s="87"/>
      <c r="AN114" s="87"/>
      <c r="AO114" s="88"/>
      <c r="AP114" s="89"/>
      <c r="AQ114" s="90" t="str">
        <f t="shared" si="7"/>
        <v/>
      </c>
      <c r="AR114" s="91">
        <f t="shared" si="8"/>
        <v>2</v>
      </c>
      <c r="AS114" s="92" t="str">
        <f t="shared" si="31"/>
        <v/>
      </c>
      <c r="AT114" s="93">
        <f t="shared" si="32"/>
        <v>0</v>
      </c>
      <c r="AU114" s="93">
        <f t="shared" si="33"/>
        <v>0</v>
      </c>
      <c r="AV114" s="93" t="str">
        <f t="shared" si="34"/>
        <v>01N</v>
      </c>
      <c r="AW114" s="94" t="str">
        <f t="shared" si="35"/>
        <v/>
      </c>
      <c r="AX114" s="95">
        <f>SUMIF(Calculs!$B$2:$B$34,AW114,Calculs!$C$2:$C$34)</f>
        <v>0</v>
      </c>
      <c r="AY114" s="95">
        <f>IF(K114&lt;&gt;"",IF(LEFT(K114,1)="S", Calculs!$C$55,0),0)</f>
        <v>0</v>
      </c>
      <c r="AZ114" s="95">
        <f>IF(L114&lt;&gt;"",IF(LEFT(L114,1)="S", Calculs!$C$51,0),0)</f>
        <v>0</v>
      </c>
      <c r="BA114" s="95">
        <f>IF(M114&lt;&gt;"",IF(LEFT(M114,1)="S", Calculs!$C$52,0),0)</f>
        <v>0</v>
      </c>
      <c r="BB114" s="96" t="str">
        <f t="shared" si="36"/>
        <v/>
      </c>
      <c r="BC114" s="207" t="str">
        <f t="shared" si="37"/>
        <v/>
      </c>
      <c r="BD114" s="96">
        <f>SUMIF(Calculs!$B$2:$B$34,BB114,Calculs!$C$2:$C$34)</f>
        <v>0</v>
      </c>
      <c r="BE114" s="95">
        <f>IF(Q114&lt;&gt;"",IF(LEFT(Q114,1)="S", Calculs!$C$52,0),0)</f>
        <v>0</v>
      </c>
      <c r="BF114" s="95">
        <f>IF(R114&lt;&gt;"",IF(LEFT(R114,1)="S", Calculs!$C$51,0),0)</f>
        <v>0</v>
      </c>
      <c r="BG114" s="95">
        <f>SUMIF(Calculs!$B$41:$B$46,LEFT(S114,2),Calculs!$C$41:$C$46)</f>
        <v>0</v>
      </c>
      <c r="BH114" s="95">
        <f>IF(T114&lt;&gt;"",IF(LEFT(T114,1)="S", Calculs!$C$48,0),0)</f>
        <v>0</v>
      </c>
      <c r="BI114" s="95">
        <f>IF(W114&lt;&gt;"",IF(LEFT(W114,3)="ETT", Calculs!$C$37,0),0)</f>
        <v>0</v>
      </c>
      <c r="BJ114" s="95">
        <f>IF(X114&lt;&gt;"",IF(LEFT(X114,1)="S", Calculs!$C$51,0),0)</f>
        <v>0</v>
      </c>
      <c r="BK114" s="95">
        <f>IF(Y114&lt;&gt;"",IF(LEFT(Y114,1)="S", Calculs!$C$52,0),0)</f>
        <v>0</v>
      </c>
      <c r="BL114" s="96" t="str">
        <f t="shared" si="38"/>
        <v/>
      </c>
      <c r="BM114" s="95">
        <f>SUMIF(Calculs!$B$32:$B$36,TRIM(BL114),Calculs!$C$32:$C$36)</f>
        <v>0</v>
      </c>
      <c r="BN114" s="95">
        <f>IF(V114&lt;&gt;"",IF(LEFT(V114,1)="S", SUMIF(Calculs!$B$57:$B$61, TRIM(BL114), Calculs!$C$57:$C$61),0),0)</f>
        <v>0</v>
      </c>
      <c r="BO114" s="93" t="str">
        <f t="shared" si="39"/>
        <v>N</v>
      </c>
      <c r="BP114" s="95">
        <f t="shared" si="40"/>
        <v>0</v>
      </c>
      <c r="BQ114" s="95" t="e">
        <f t="shared" si="41"/>
        <v>#VALUE!</v>
      </c>
      <c r="BR114" s="95" t="e">
        <f t="shared" si="42"/>
        <v>#VALUE!</v>
      </c>
    </row>
    <row r="115" spans="1:70" ht="12.75" customHeight="1">
      <c r="A115" s="81"/>
      <c r="B115" s="107"/>
      <c r="C115" s="1"/>
      <c r="D115" s="1"/>
      <c r="E115" s="1"/>
      <c r="F115" s="1"/>
      <c r="G115" s="1"/>
      <c r="H115" s="34"/>
      <c r="I115" s="83"/>
      <c r="J115" s="83"/>
      <c r="K115" s="83"/>
      <c r="L115" s="83"/>
      <c r="M115" s="83"/>
      <c r="N115" s="83"/>
      <c r="O115" s="83"/>
      <c r="P115" s="83"/>
      <c r="Q115" s="83"/>
      <c r="R115" s="1"/>
      <c r="S115" s="84"/>
      <c r="T115" s="84"/>
      <c r="V115" s="84"/>
      <c r="W115" s="83"/>
      <c r="X115" s="83"/>
      <c r="Y115" s="83"/>
      <c r="Z115" s="1"/>
      <c r="AA115" s="1"/>
      <c r="AB115" s="3"/>
      <c r="AC115" s="84"/>
      <c r="AD115" s="84"/>
      <c r="AE115" s="84"/>
      <c r="AF115" s="85"/>
      <c r="AG115" s="86"/>
      <c r="AH115" s="86"/>
      <c r="AI115" s="86"/>
      <c r="AJ115" s="86"/>
      <c r="AK115" s="87"/>
      <c r="AL115" s="87"/>
      <c r="AM115" s="87"/>
      <c r="AN115" s="87"/>
      <c r="AO115" s="88"/>
      <c r="AP115" s="89"/>
      <c r="AQ115" s="90" t="str">
        <f t="shared" si="7"/>
        <v/>
      </c>
      <c r="AR115" s="91">
        <f t="shared" si="8"/>
        <v>2</v>
      </c>
      <c r="AS115" s="92" t="str">
        <f t="shared" si="31"/>
        <v/>
      </c>
      <c r="AT115" s="93">
        <f t="shared" si="32"/>
        <v>0</v>
      </c>
      <c r="AU115" s="93">
        <f t="shared" si="33"/>
        <v>0</v>
      </c>
      <c r="AV115" s="93" t="str">
        <f t="shared" si="34"/>
        <v>01N</v>
      </c>
      <c r="AW115" s="94" t="str">
        <f t="shared" si="35"/>
        <v/>
      </c>
      <c r="AX115" s="95">
        <f>SUMIF(Calculs!$B$2:$B$34,AW115,Calculs!$C$2:$C$34)</f>
        <v>0</v>
      </c>
      <c r="AY115" s="95">
        <f>IF(K115&lt;&gt;"",IF(LEFT(K115,1)="S", Calculs!$C$55,0),0)</f>
        <v>0</v>
      </c>
      <c r="AZ115" s="95">
        <f>IF(L115&lt;&gt;"",IF(LEFT(L115,1)="S", Calculs!$C$51,0),0)</f>
        <v>0</v>
      </c>
      <c r="BA115" s="95">
        <f>IF(M115&lt;&gt;"",IF(LEFT(M115,1)="S", Calculs!$C$52,0),0)</f>
        <v>0</v>
      </c>
      <c r="BB115" s="96" t="str">
        <f t="shared" si="36"/>
        <v/>
      </c>
      <c r="BC115" s="207" t="str">
        <f t="shared" si="37"/>
        <v/>
      </c>
      <c r="BD115" s="96">
        <f>SUMIF(Calculs!$B$2:$B$34,BB115,Calculs!$C$2:$C$34)</f>
        <v>0</v>
      </c>
      <c r="BE115" s="95">
        <f>IF(Q115&lt;&gt;"",IF(LEFT(Q115,1)="S", Calculs!$C$52,0),0)</f>
        <v>0</v>
      </c>
      <c r="BF115" s="95">
        <f>IF(R115&lt;&gt;"",IF(LEFT(R115,1)="S", Calculs!$C$51,0),0)</f>
        <v>0</v>
      </c>
      <c r="BG115" s="95">
        <f>SUMIF(Calculs!$B$41:$B$46,LEFT(S115,2),Calculs!$C$41:$C$46)</f>
        <v>0</v>
      </c>
      <c r="BH115" s="95">
        <f>IF(T115&lt;&gt;"",IF(LEFT(T115,1)="S", Calculs!$C$48,0),0)</f>
        <v>0</v>
      </c>
      <c r="BI115" s="95">
        <f>IF(W115&lt;&gt;"",IF(LEFT(W115,3)="ETT", Calculs!$C$37,0),0)</f>
        <v>0</v>
      </c>
      <c r="BJ115" s="95">
        <f>IF(X115&lt;&gt;"",IF(LEFT(X115,1)="S", Calculs!$C$51,0),0)</f>
        <v>0</v>
      </c>
      <c r="BK115" s="95">
        <f>IF(Y115&lt;&gt;"",IF(LEFT(Y115,1)="S", Calculs!$C$52,0),0)</f>
        <v>0</v>
      </c>
      <c r="BL115" s="96" t="str">
        <f t="shared" si="38"/>
        <v/>
      </c>
      <c r="BM115" s="95">
        <f>SUMIF(Calculs!$B$32:$B$36,TRIM(BL115),Calculs!$C$32:$C$36)</f>
        <v>0</v>
      </c>
      <c r="BN115" s="95">
        <f>IF(V115&lt;&gt;"",IF(LEFT(V115,1)="S", SUMIF(Calculs!$B$57:$B$61, TRIM(BL115), Calculs!$C$57:$C$61),0),0)</f>
        <v>0</v>
      </c>
      <c r="BO115" s="93" t="str">
        <f t="shared" si="39"/>
        <v>N</v>
      </c>
      <c r="BP115" s="95">
        <f t="shared" si="40"/>
        <v>0</v>
      </c>
      <c r="BQ115" s="95" t="e">
        <f t="shared" si="41"/>
        <v>#VALUE!</v>
      </c>
      <c r="BR115" s="95" t="e">
        <f t="shared" si="42"/>
        <v>#VALUE!</v>
      </c>
    </row>
    <row r="116" spans="1:70" ht="12.75" customHeight="1">
      <c r="A116" s="81"/>
      <c r="B116" s="107"/>
      <c r="C116" s="1"/>
      <c r="D116" s="1"/>
      <c r="E116" s="1"/>
      <c r="F116" s="1"/>
      <c r="G116" s="1"/>
      <c r="H116" s="34"/>
      <c r="I116" s="83"/>
      <c r="J116" s="83"/>
      <c r="K116" s="83"/>
      <c r="L116" s="83"/>
      <c r="M116" s="83"/>
      <c r="N116" s="83"/>
      <c r="O116" s="83"/>
      <c r="P116" s="83"/>
      <c r="Q116" s="83"/>
      <c r="R116" s="1"/>
      <c r="S116" s="84"/>
      <c r="T116" s="84"/>
      <c r="V116" s="84"/>
      <c r="W116" s="83"/>
      <c r="X116" s="83"/>
      <c r="Y116" s="83"/>
      <c r="Z116" s="1"/>
      <c r="AA116" s="1"/>
      <c r="AB116" s="3"/>
      <c r="AC116" s="84"/>
      <c r="AD116" s="84"/>
      <c r="AE116" s="84"/>
      <c r="AF116" s="85"/>
      <c r="AG116" s="86"/>
      <c r="AH116" s="86"/>
      <c r="AI116" s="86"/>
      <c r="AJ116" s="86"/>
      <c r="AK116" s="87"/>
      <c r="AL116" s="87"/>
      <c r="AM116" s="87"/>
      <c r="AN116" s="87"/>
      <c r="AO116" s="88"/>
      <c r="AP116" s="89"/>
      <c r="AQ116" s="90" t="str">
        <f t="shared" si="7"/>
        <v/>
      </c>
      <c r="AR116" s="91">
        <f t="shared" si="8"/>
        <v>2</v>
      </c>
      <c r="AS116" s="92" t="str">
        <f t="shared" si="31"/>
        <v/>
      </c>
      <c r="AT116" s="93">
        <f t="shared" si="32"/>
        <v>0</v>
      </c>
      <c r="AU116" s="93">
        <f t="shared" si="33"/>
        <v>0</v>
      </c>
      <c r="AV116" s="93" t="str">
        <f t="shared" si="34"/>
        <v>01N</v>
      </c>
      <c r="AW116" s="94" t="str">
        <f t="shared" si="35"/>
        <v/>
      </c>
      <c r="AX116" s="95">
        <f>SUMIF(Calculs!$B$2:$B$34,AW116,Calculs!$C$2:$C$34)</f>
        <v>0</v>
      </c>
      <c r="AY116" s="95">
        <f>IF(K116&lt;&gt;"",IF(LEFT(K116,1)="S", Calculs!$C$55,0),0)</f>
        <v>0</v>
      </c>
      <c r="AZ116" s="95">
        <f>IF(L116&lt;&gt;"",IF(LEFT(L116,1)="S", Calculs!$C$51,0),0)</f>
        <v>0</v>
      </c>
      <c r="BA116" s="95">
        <f>IF(M116&lt;&gt;"",IF(LEFT(M116,1)="S", Calculs!$C$52,0),0)</f>
        <v>0</v>
      </c>
      <c r="BB116" s="96" t="str">
        <f t="shared" si="36"/>
        <v/>
      </c>
      <c r="BC116" s="207" t="str">
        <f t="shared" si="37"/>
        <v/>
      </c>
      <c r="BD116" s="96">
        <f>SUMIF(Calculs!$B$2:$B$34,BB116,Calculs!$C$2:$C$34)</f>
        <v>0</v>
      </c>
      <c r="BE116" s="95">
        <f>IF(Q116&lt;&gt;"",IF(LEFT(Q116,1)="S", Calculs!$C$52,0),0)</f>
        <v>0</v>
      </c>
      <c r="BF116" s="95">
        <f>IF(R116&lt;&gt;"",IF(LEFT(R116,1)="S", Calculs!$C$51,0),0)</f>
        <v>0</v>
      </c>
      <c r="BG116" s="95">
        <f>SUMIF(Calculs!$B$41:$B$46,LEFT(S116,2),Calculs!$C$41:$C$46)</f>
        <v>0</v>
      </c>
      <c r="BH116" s="95">
        <f>IF(T116&lt;&gt;"",IF(LEFT(T116,1)="S", Calculs!$C$48,0),0)</f>
        <v>0</v>
      </c>
      <c r="BI116" s="95">
        <f>IF(W116&lt;&gt;"",IF(LEFT(W116,3)="ETT", Calculs!$C$37,0),0)</f>
        <v>0</v>
      </c>
      <c r="BJ116" s="95">
        <f>IF(X116&lt;&gt;"",IF(LEFT(X116,1)="S", Calculs!$C$51,0),0)</f>
        <v>0</v>
      </c>
      <c r="BK116" s="95">
        <f>IF(Y116&lt;&gt;"",IF(LEFT(Y116,1)="S", Calculs!$C$52,0),0)</f>
        <v>0</v>
      </c>
      <c r="BL116" s="96" t="str">
        <f t="shared" si="38"/>
        <v/>
      </c>
      <c r="BM116" s="95">
        <f>SUMIF(Calculs!$B$32:$B$36,TRIM(BL116),Calculs!$C$32:$C$36)</f>
        <v>0</v>
      </c>
      <c r="BN116" s="95">
        <f>IF(V116&lt;&gt;"",IF(LEFT(V116,1)="S", SUMIF(Calculs!$B$57:$B$61, TRIM(BL116), Calculs!$C$57:$C$61),0),0)</f>
        <v>0</v>
      </c>
      <c r="BO116" s="93" t="str">
        <f t="shared" si="39"/>
        <v>N</v>
      </c>
      <c r="BP116" s="95">
        <f t="shared" si="40"/>
        <v>0</v>
      </c>
      <c r="BQ116" s="95" t="e">
        <f t="shared" si="41"/>
        <v>#VALUE!</v>
      </c>
      <c r="BR116" s="95" t="e">
        <f t="shared" si="42"/>
        <v>#VALUE!</v>
      </c>
    </row>
    <row r="117" spans="1:70" ht="12.75" customHeight="1">
      <c r="A117" s="81"/>
      <c r="B117" s="107"/>
      <c r="C117" s="1"/>
      <c r="D117" s="1"/>
      <c r="E117" s="1"/>
      <c r="F117" s="1"/>
      <c r="G117" s="1"/>
      <c r="H117" s="34"/>
      <c r="I117" s="83"/>
      <c r="J117" s="83"/>
      <c r="K117" s="83"/>
      <c r="L117" s="83"/>
      <c r="M117" s="83"/>
      <c r="N117" s="83"/>
      <c r="O117" s="83"/>
      <c r="P117" s="83"/>
      <c r="Q117" s="83"/>
      <c r="R117" s="1"/>
      <c r="S117" s="84"/>
      <c r="T117" s="84"/>
      <c r="V117" s="84"/>
      <c r="W117" s="83"/>
      <c r="X117" s="83"/>
      <c r="Y117" s="83"/>
      <c r="Z117" s="1"/>
      <c r="AA117" s="1"/>
      <c r="AB117" s="3"/>
      <c r="AC117" s="84"/>
      <c r="AD117" s="84"/>
      <c r="AE117" s="84"/>
      <c r="AF117" s="85"/>
      <c r="AG117" s="86"/>
      <c r="AH117" s="86"/>
      <c r="AI117" s="86"/>
      <c r="AJ117" s="86"/>
      <c r="AK117" s="87"/>
      <c r="AL117" s="87"/>
      <c r="AM117" s="87"/>
      <c r="AN117" s="87"/>
      <c r="AO117" s="88"/>
      <c r="AP117" s="89"/>
      <c r="AQ117" s="90" t="str">
        <f t="shared" si="7"/>
        <v/>
      </c>
      <c r="AR117" s="91">
        <f t="shared" si="8"/>
        <v>2</v>
      </c>
      <c r="AS117" s="92" t="str">
        <f t="shared" si="31"/>
        <v/>
      </c>
      <c r="AT117" s="93">
        <f t="shared" si="32"/>
        <v>0</v>
      </c>
      <c r="AU117" s="93">
        <f t="shared" si="33"/>
        <v>0</v>
      </c>
      <c r="AV117" s="93" t="str">
        <f t="shared" si="34"/>
        <v>01N</v>
      </c>
      <c r="AW117" s="94" t="str">
        <f t="shared" si="35"/>
        <v/>
      </c>
      <c r="AX117" s="95">
        <f>SUMIF(Calculs!$B$2:$B$34,AW117,Calculs!$C$2:$C$34)</f>
        <v>0</v>
      </c>
      <c r="AY117" s="95">
        <f>IF(K117&lt;&gt;"",IF(LEFT(K117,1)="S", Calculs!$C$55,0),0)</f>
        <v>0</v>
      </c>
      <c r="AZ117" s="95">
        <f>IF(L117&lt;&gt;"",IF(LEFT(L117,1)="S", Calculs!$C$51,0),0)</f>
        <v>0</v>
      </c>
      <c r="BA117" s="95">
        <f>IF(M117&lt;&gt;"",IF(LEFT(M117,1)="S", Calculs!$C$52,0),0)</f>
        <v>0</v>
      </c>
      <c r="BB117" s="96" t="str">
        <f t="shared" si="36"/>
        <v/>
      </c>
      <c r="BC117" s="207" t="str">
        <f t="shared" si="37"/>
        <v/>
      </c>
      <c r="BD117" s="96">
        <f>SUMIF(Calculs!$B$2:$B$34,BB117,Calculs!$C$2:$C$34)</f>
        <v>0</v>
      </c>
      <c r="BE117" s="95">
        <f>IF(Q117&lt;&gt;"",IF(LEFT(Q117,1)="S", Calculs!$C$52,0),0)</f>
        <v>0</v>
      </c>
      <c r="BF117" s="95">
        <f>IF(R117&lt;&gt;"",IF(LEFT(R117,1)="S", Calculs!$C$51,0),0)</f>
        <v>0</v>
      </c>
      <c r="BG117" s="95">
        <f>SUMIF(Calculs!$B$41:$B$46,LEFT(S117,2),Calculs!$C$41:$C$46)</f>
        <v>0</v>
      </c>
      <c r="BH117" s="95">
        <f>IF(T117&lt;&gt;"",IF(LEFT(T117,1)="S", Calculs!$C$48,0),0)</f>
        <v>0</v>
      </c>
      <c r="BI117" s="95">
        <f>IF(W117&lt;&gt;"",IF(LEFT(W117,3)="ETT", Calculs!$C$37,0),0)</f>
        <v>0</v>
      </c>
      <c r="BJ117" s="95">
        <f>IF(X117&lt;&gt;"",IF(LEFT(X117,1)="S", Calculs!$C$51,0),0)</f>
        <v>0</v>
      </c>
      <c r="BK117" s="95">
        <f>IF(Y117&lt;&gt;"",IF(LEFT(Y117,1)="S", Calculs!$C$52,0),0)</f>
        <v>0</v>
      </c>
      <c r="BL117" s="96" t="str">
        <f t="shared" si="38"/>
        <v/>
      </c>
      <c r="BM117" s="95">
        <f>SUMIF(Calculs!$B$32:$B$36,TRIM(BL117),Calculs!$C$32:$C$36)</f>
        <v>0</v>
      </c>
      <c r="BN117" s="95">
        <f>IF(V117&lt;&gt;"",IF(LEFT(V117,1)="S", SUMIF(Calculs!$B$57:$B$61, TRIM(BL117), Calculs!$C$57:$C$61),0),0)</f>
        <v>0</v>
      </c>
      <c r="BO117" s="93" t="str">
        <f t="shared" si="39"/>
        <v>N</v>
      </c>
      <c r="BP117" s="95">
        <f t="shared" si="40"/>
        <v>0</v>
      </c>
      <c r="BQ117" s="95" t="e">
        <f t="shared" si="41"/>
        <v>#VALUE!</v>
      </c>
      <c r="BR117" s="95" t="e">
        <f t="shared" si="42"/>
        <v>#VALUE!</v>
      </c>
    </row>
    <row r="118" spans="1:70" ht="12.75" customHeight="1">
      <c r="A118" s="81"/>
      <c r="B118" s="107"/>
      <c r="C118" s="1"/>
      <c r="D118" s="1"/>
      <c r="E118" s="1"/>
      <c r="F118" s="1"/>
      <c r="G118" s="1"/>
      <c r="H118" s="34"/>
      <c r="I118" s="83"/>
      <c r="J118" s="83"/>
      <c r="K118" s="83"/>
      <c r="L118" s="83"/>
      <c r="M118" s="83"/>
      <c r="N118" s="83"/>
      <c r="O118" s="83"/>
      <c r="P118" s="83"/>
      <c r="Q118" s="83"/>
      <c r="R118" s="1"/>
      <c r="S118" s="84"/>
      <c r="T118" s="84"/>
      <c r="V118" s="84"/>
      <c r="W118" s="83"/>
      <c r="X118" s="83"/>
      <c r="Y118" s="83"/>
      <c r="Z118" s="1"/>
      <c r="AA118" s="1"/>
      <c r="AB118" s="3"/>
      <c r="AC118" s="84"/>
      <c r="AD118" s="84"/>
      <c r="AE118" s="84"/>
      <c r="AF118" s="85"/>
      <c r="AG118" s="86"/>
      <c r="AH118" s="86"/>
      <c r="AI118" s="86"/>
      <c r="AJ118" s="86"/>
      <c r="AK118" s="87"/>
      <c r="AL118" s="87"/>
      <c r="AM118" s="87"/>
      <c r="AN118" s="87"/>
      <c r="AO118" s="88"/>
      <c r="AP118" s="89"/>
      <c r="AQ118" s="90" t="str">
        <f t="shared" si="7"/>
        <v/>
      </c>
      <c r="AR118" s="91">
        <f t="shared" si="8"/>
        <v>2</v>
      </c>
      <c r="AS118" s="92" t="str">
        <f t="shared" si="31"/>
        <v/>
      </c>
      <c r="AT118" s="93">
        <f t="shared" si="32"/>
        <v>0</v>
      </c>
      <c r="AU118" s="93">
        <f t="shared" si="33"/>
        <v>0</v>
      </c>
      <c r="AV118" s="93" t="str">
        <f t="shared" si="34"/>
        <v>01N</v>
      </c>
      <c r="AW118" s="94" t="str">
        <f t="shared" si="35"/>
        <v/>
      </c>
      <c r="AX118" s="95">
        <f>SUMIF(Calculs!$B$2:$B$34,AW118,Calculs!$C$2:$C$34)</f>
        <v>0</v>
      </c>
      <c r="AY118" s="95">
        <f>IF(K118&lt;&gt;"",IF(LEFT(K118,1)="S", Calculs!$C$55,0),0)</f>
        <v>0</v>
      </c>
      <c r="AZ118" s="95">
        <f>IF(L118&lt;&gt;"",IF(LEFT(L118,1)="S", Calculs!$C$51,0),0)</f>
        <v>0</v>
      </c>
      <c r="BA118" s="95">
        <f>IF(M118&lt;&gt;"",IF(LEFT(M118,1)="S", Calculs!$C$52,0),0)</f>
        <v>0</v>
      </c>
      <c r="BB118" s="96" t="str">
        <f t="shared" si="36"/>
        <v/>
      </c>
      <c r="BC118" s="207" t="str">
        <f t="shared" si="37"/>
        <v/>
      </c>
      <c r="BD118" s="96">
        <f>SUMIF(Calculs!$B$2:$B$34,BB118,Calculs!$C$2:$C$34)</f>
        <v>0</v>
      </c>
      <c r="BE118" s="95">
        <f>IF(Q118&lt;&gt;"",IF(LEFT(Q118,1)="S", Calculs!$C$52,0),0)</f>
        <v>0</v>
      </c>
      <c r="BF118" s="95">
        <f>IF(R118&lt;&gt;"",IF(LEFT(R118,1)="S", Calculs!$C$51,0),0)</f>
        <v>0</v>
      </c>
      <c r="BG118" s="95">
        <f>SUMIF(Calculs!$B$41:$B$46,LEFT(S118,2),Calculs!$C$41:$C$46)</f>
        <v>0</v>
      </c>
      <c r="BH118" s="95">
        <f>IF(T118&lt;&gt;"",IF(LEFT(T118,1)="S", Calculs!$C$48,0),0)</f>
        <v>0</v>
      </c>
      <c r="BI118" s="95">
        <f>IF(W118&lt;&gt;"",IF(LEFT(W118,3)="ETT", Calculs!$C$37,0),0)</f>
        <v>0</v>
      </c>
      <c r="BJ118" s="95">
        <f>IF(X118&lt;&gt;"",IF(LEFT(X118,1)="S", Calculs!$C$51,0),0)</f>
        <v>0</v>
      </c>
      <c r="BK118" s="95">
        <f>IF(Y118&lt;&gt;"",IF(LEFT(Y118,1)="S", Calculs!$C$52,0),0)</f>
        <v>0</v>
      </c>
      <c r="BL118" s="96" t="str">
        <f t="shared" si="38"/>
        <v/>
      </c>
      <c r="BM118" s="95">
        <f>SUMIF(Calculs!$B$32:$B$36,TRIM(BL118),Calculs!$C$32:$C$36)</f>
        <v>0</v>
      </c>
      <c r="BN118" s="95">
        <f>IF(V118&lt;&gt;"",IF(LEFT(V118,1)="S", SUMIF(Calculs!$B$57:$B$61, TRIM(BL118), Calculs!$C$57:$C$61),0),0)</f>
        <v>0</v>
      </c>
      <c r="BO118" s="93" t="str">
        <f t="shared" si="39"/>
        <v>N</v>
      </c>
      <c r="BP118" s="95">
        <f t="shared" si="40"/>
        <v>0</v>
      </c>
      <c r="BQ118" s="95" t="e">
        <f t="shared" si="41"/>
        <v>#VALUE!</v>
      </c>
      <c r="BR118" s="95" t="e">
        <f t="shared" si="42"/>
        <v>#VALUE!</v>
      </c>
    </row>
    <row r="119" spans="1:70" ht="12.75" customHeight="1">
      <c r="A119" s="81"/>
      <c r="B119" s="107"/>
      <c r="C119" s="1"/>
      <c r="D119" s="1"/>
      <c r="E119" s="1"/>
      <c r="F119" s="1"/>
      <c r="G119" s="1"/>
      <c r="H119" s="34"/>
      <c r="I119" s="83"/>
      <c r="J119" s="83"/>
      <c r="K119" s="83"/>
      <c r="L119" s="83"/>
      <c r="M119" s="83"/>
      <c r="N119" s="83"/>
      <c r="O119" s="83"/>
      <c r="P119" s="83"/>
      <c r="Q119" s="83"/>
      <c r="R119" s="1"/>
      <c r="S119" s="84"/>
      <c r="T119" s="84"/>
      <c r="V119" s="84"/>
      <c r="W119" s="83"/>
      <c r="X119" s="83"/>
      <c r="Y119" s="83"/>
      <c r="Z119" s="1"/>
      <c r="AA119" s="1"/>
      <c r="AB119" s="3"/>
      <c r="AC119" s="84"/>
      <c r="AD119" s="84"/>
      <c r="AE119" s="84"/>
      <c r="AF119" s="85"/>
      <c r="AG119" s="86"/>
      <c r="AH119" s="86"/>
      <c r="AI119" s="86"/>
      <c r="AJ119" s="86"/>
      <c r="AK119" s="87"/>
      <c r="AL119" s="87"/>
      <c r="AM119" s="87"/>
      <c r="AN119" s="87"/>
      <c r="AO119" s="88"/>
      <c r="AP119" s="89"/>
      <c r="AQ119" s="90" t="str">
        <f t="shared" si="7"/>
        <v/>
      </c>
      <c r="AR119" s="91">
        <f t="shared" si="8"/>
        <v>2</v>
      </c>
      <c r="AS119" s="92" t="str">
        <f t="shared" si="31"/>
        <v/>
      </c>
      <c r="AT119" s="93">
        <f t="shared" si="32"/>
        <v>0</v>
      </c>
      <c r="AU119" s="93">
        <f t="shared" si="33"/>
        <v>0</v>
      </c>
      <c r="AV119" s="93" t="str">
        <f t="shared" si="34"/>
        <v>01N</v>
      </c>
      <c r="AW119" s="94" t="str">
        <f t="shared" si="35"/>
        <v/>
      </c>
      <c r="AX119" s="95">
        <f>SUMIF(Calculs!$B$2:$B$34,AW119,Calculs!$C$2:$C$34)</f>
        <v>0</v>
      </c>
      <c r="AY119" s="95">
        <f>IF(K119&lt;&gt;"",IF(LEFT(K119,1)="S", Calculs!$C$55,0),0)</f>
        <v>0</v>
      </c>
      <c r="AZ119" s="95">
        <f>IF(L119&lt;&gt;"",IF(LEFT(L119,1)="S", Calculs!$C$51,0),0)</f>
        <v>0</v>
      </c>
      <c r="BA119" s="95">
        <f>IF(M119&lt;&gt;"",IF(LEFT(M119,1)="S", Calculs!$C$52,0),0)</f>
        <v>0</v>
      </c>
      <c r="BB119" s="96" t="str">
        <f t="shared" si="36"/>
        <v/>
      </c>
      <c r="BC119" s="207" t="str">
        <f t="shared" si="37"/>
        <v/>
      </c>
      <c r="BD119" s="96">
        <f>SUMIF(Calculs!$B$2:$B$34,BB119,Calculs!$C$2:$C$34)</f>
        <v>0</v>
      </c>
      <c r="BE119" s="95">
        <f>IF(Q119&lt;&gt;"",IF(LEFT(Q119,1)="S", Calculs!$C$52,0),0)</f>
        <v>0</v>
      </c>
      <c r="BF119" s="95">
        <f>IF(R119&lt;&gt;"",IF(LEFT(R119,1)="S", Calculs!$C$51,0),0)</f>
        <v>0</v>
      </c>
      <c r="BG119" s="95">
        <f>SUMIF(Calculs!$B$41:$B$46,LEFT(S119,2),Calculs!$C$41:$C$46)</f>
        <v>0</v>
      </c>
      <c r="BH119" s="95">
        <f>IF(T119&lt;&gt;"",IF(LEFT(T119,1)="S", Calculs!$C$48,0),0)</f>
        <v>0</v>
      </c>
      <c r="BI119" s="95">
        <f>IF(W119&lt;&gt;"",IF(LEFT(W119,3)="ETT", Calculs!$C$37,0),0)</f>
        <v>0</v>
      </c>
      <c r="BJ119" s="95">
        <f>IF(X119&lt;&gt;"",IF(LEFT(X119,1)="S", Calculs!$C$51,0),0)</f>
        <v>0</v>
      </c>
      <c r="BK119" s="95">
        <f>IF(Y119&lt;&gt;"",IF(LEFT(Y119,1)="S", Calculs!$C$52,0),0)</f>
        <v>0</v>
      </c>
      <c r="BL119" s="96" t="str">
        <f t="shared" si="38"/>
        <v/>
      </c>
      <c r="BM119" s="95">
        <f>SUMIF(Calculs!$B$32:$B$36,TRIM(BL119),Calculs!$C$32:$C$36)</f>
        <v>0</v>
      </c>
      <c r="BN119" s="95">
        <f>IF(V119&lt;&gt;"",IF(LEFT(V119,1)="S", SUMIF(Calculs!$B$57:$B$61, TRIM(BL119), Calculs!$C$57:$C$61),0),0)</f>
        <v>0</v>
      </c>
      <c r="BO119" s="93" t="str">
        <f t="shared" si="39"/>
        <v>N</v>
      </c>
      <c r="BP119" s="95">
        <f t="shared" si="40"/>
        <v>0</v>
      </c>
      <c r="BQ119" s="95" t="e">
        <f t="shared" si="41"/>
        <v>#VALUE!</v>
      </c>
      <c r="BR119" s="95" t="e">
        <f t="shared" si="42"/>
        <v>#VALUE!</v>
      </c>
    </row>
    <row r="120" spans="1:70" ht="12.75" customHeight="1">
      <c r="A120" s="81"/>
      <c r="B120" s="107"/>
      <c r="C120" s="1"/>
      <c r="D120" s="1"/>
      <c r="E120" s="1"/>
      <c r="F120" s="1"/>
      <c r="G120" s="1"/>
      <c r="H120" s="34"/>
      <c r="I120" s="83"/>
      <c r="J120" s="83"/>
      <c r="K120" s="83"/>
      <c r="L120" s="83"/>
      <c r="M120" s="83"/>
      <c r="N120" s="83"/>
      <c r="O120" s="83"/>
      <c r="P120" s="83"/>
      <c r="Q120" s="83"/>
      <c r="R120" s="1"/>
      <c r="S120" s="84"/>
      <c r="T120" s="84"/>
      <c r="V120" s="84"/>
      <c r="W120" s="83"/>
      <c r="X120" s="83"/>
      <c r="Y120" s="83"/>
      <c r="Z120" s="1"/>
      <c r="AA120" s="1"/>
      <c r="AB120" s="3"/>
      <c r="AC120" s="84"/>
      <c r="AD120" s="84"/>
      <c r="AE120" s="84"/>
      <c r="AF120" s="85"/>
      <c r="AG120" s="86"/>
      <c r="AH120" s="86"/>
      <c r="AI120" s="86"/>
      <c r="AJ120" s="86"/>
      <c r="AK120" s="87"/>
      <c r="AL120" s="87"/>
      <c r="AM120" s="87"/>
      <c r="AN120" s="87"/>
      <c r="AO120" s="88"/>
      <c r="AP120" s="89"/>
      <c r="AQ120" s="90" t="str">
        <f t="shared" si="7"/>
        <v/>
      </c>
      <c r="AR120" s="91">
        <f t="shared" si="8"/>
        <v>2</v>
      </c>
      <c r="AS120" s="92" t="str">
        <f t="shared" si="31"/>
        <v/>
      </c>
      <c r="AT120" s="93">
        <f t="shared" si="32"/>
        <v>0</v>
      </c>
      <c r="AU120" s="93">
        <f t="shared" si="33"/>
        <v>0</v>
      </c>
      <c r="AV120" s="93" t="str">
        <f t="shared" si="34"/>
        <v>01N</v>
      </c>
      <c r="AW120" s="94" t="str">
        <f t="shared" si="35"/>
        <v/>
      </c>
      <c r="AX120" s="95">
        <f>SUMIF(Calculs!$B$2:$B$34,AW120,Calculs!$C$2:$C$34)</f>
        <v>0</v>
      </c>
      <c r="AY120" s="95">
        <f>IF(K120&lt;&gt;"",IF(LEFT(K120,1)="S", Calculs!$C$55,0),0)</f>
        <v>0</v>
      </c>
      <c r="AZ120" s="95">
        <f>IF(L120&lt;&gt;"",IF(LEFT(L120,1)="S", Calculs!$C$51,0),0)</f>
        <v>0</v>
      </c>
      <c r="BA120" s="95">
        <f>IF(M120&lt;&gt;"",IF(LEFT(M120,1)="S", Calculs!$C$52,0),0)</f>
        <v>0</v>
      </c>
      <c r="BB120" s="96" t="str">
        <f t="shared" si="36"/>
        <v/>
      </c>
      <c r="BC120" s="207" t="str">
        <f t="shared" si="37"/>
        <v/>
      </c>
      <c r="BD120" s="96">
        <f>SUMIF(Calculs!$B$2:$B$34,BB120,Calculs!$C$2:$C$34)</f>
        <v>0</v>
      </c>
      <c r="BE120" s="95">
        <f>IF(Q120&lt;&gt;"",IF(LEFT(Q120,1)="S", Calculs!$C$52,0),0)</f>
        <v>0</v>
      </c>
      <c r="BF120" s="95">
        <f>IF(R120&lt;&gt;"",IF(LEFT(R120,1)="S", Calculs!$C$51,0),0)</f>
        <v>0</v>
      </c>
      <c r="BG120" s="95">
        <f>SUMIF(Calculs!$B$41:$B$46,LEFT(S120,2),Calculs!$C$41:$C$46)</f>
        <v>0</v>
      </c>
      <c r="BH120" s="95">
        <f>IF(T120&lt;&gt;"",IF(LEFT(T120,1)="S", Calculs!$C$48,0),0)</f>
        <v>0</v>
      </c>
      <c r="BI120" s="95">
        <f>IF(W120&lt;&gt;"",IF(LEFT(W120,3)="ETT", Calculs!$C$37,0),0)</f>
        <v>0</v>
      </c>
      <c r="BJ120" s="95">
        <f>IF(X120&lt;&gt;"",IF(LEFT(X120,1)="S", Calculs!$C$51,0),0)</f>
        <v>0</v>
      </c>
      <c r="BK120" s="95">
        <f>IF(Y120&lt;&gt;"",IF(LEFT(Y120,1)="S", Calculs!$C$52,0),0)</f>
        <v>0</v>
      </c>
      <c r="BL120" s="96" t="str">
        <f t="shared" si="38"/>
        <v/>
      </c>
      <c r="BM120" s="95">
        <f>SUMIF(Calculs!$B$32:$B$36,TRIM(BL120),Calculs!$C$32:$C$36)</f>
        <v>0</v>
      </c>
      <c r="BN120" s="95">
        <f>IF(V120&lt;&gt;"",IF(LEFT(V120,1)="S", SUMIF(Calculs!$B$57:$B$61, TRIM(BL120), Calculs!$C$57:$C$61),0),0)</f>
        <v>0</v>
      </c>
      <c r="BO120" s="93" t="str">
        <f t="shared" si="39"/>
        <v>N</v>
      </c>
      <c r="BP120" s="95">
        <f t="shared" si="40"/>
        <v>0</v>
      </c>
      <c r="BQ120" s="95" t="e">
        <f t="shared" si="41"/>
        <v>#VALUE!</v>
      </c>
      <c r="BR120" s="95" t="e">
        <f t="shared" si="42"/>
        <v>#VALUE!</v>
      </c>
    </row>
    <row r="121" spans="1:70" ht="12.75" customHeight="1">
      <c r="A121" s="81"/>
      <c r="B121" s="107"/>
      <c r="C121" s="1"/>
      <c r="D121" s="1"/>
      <c r="E121" s="1"/>
      <c r="F121" s="1"/>
      <c r="G121" s="1"/>
      <c r="H121" s="34"/>
      <c r="I121" s="83"/>
      <c r="J121" s="83"/>
      <c r="K121" s="83"/>
      <c r="L121" s="83"/>
      <c r="M121" s="83"/>
      <c r="N121" s="83"/>
      <c r="O121" s="83"/>
      <c r="P121" s="83"/>
      <c r="Q121" s="83"/>
      <c r="R121" s="1"/>
      <c r="S121" s="84"/>
      <c r="T121" s="84"/>
      <c r="V121" s="84"/>
      <c r="W121" s="83"/>
      <c r="X121" s="83"/>
      <c r="Y121" s="83"/>
      <c r="Z121" s="1"/>
      <c r="AA121" s="1"/>
      <c r="AB121" s="3"/>
      <c r="AC121" s="84"/>
      <c r="AD121" s="84"/>
      <c r="AE121" s="84"/>
      <c r="AF121" s="85"/>
      <c r="AG121" s="86"/>
      <c r="AH121" s="86"/>
      <c r="AI121" s="86"/>
      <c r="AJ121" s="86"/>
      <c r="AK121" s="87"/>
      <c r="AL121" s="87"/>
      <c r="AM121" s="87"/>
      <c r="AN121" s="87"/>
      <c r="AO121" s="88"/>
      <c r="AP121" s="89"/>
      <c r="AQ121" s="90" t="str">
        <f t="shared" si="7"/>
        <v/>
      </c>
      <c r="AR121" s="91">
        <f t="shared" si="8"/>
        <v>2</v>
      </c>
      <c r="AS121" s="92" t="str">
        <f t="shared" si="31"/>
        <v/>
      </c>
      <c r="AT121" s="93">
        <f t="shared" si="32"/>
        <v>0</v>
      </c>
      <c r="AU121" s="93">
        <f t="shared" si="33"/>
        <v>0</v>
      </c>
      <c r="AV121" s="93" t="str">
        <f t="shared" si="34"/>
        <v>01N</v>
      </c>
      <c r="AW121" s="94" t="str">
        <f t="shared" si="35"/>
        <v/>
      </c>
      <c r="AX121" s="95">
        <f>SUMIF(Calculs!$B$2:$B$34,AW121,Calculs!$C$2:$C$34)</f>
        <v>0</v>
      </c>
      <c r="AY121" s="95">
        <f>IF(K121&lt;&gt;"",IF(LEFT(K121,1)="S", Calculs!$C$55,0),0)</f>
        <v>0</v>
      </c>
      <c r="AZ121" s="95">
        <f>IF(L121&lt;&gt;"",IF(LEFT(L121,1)="S", Calculs!$C$51,0),0)</f>
        <v>0</v>
      </c>
      <c r="BA121" s="95">
        <f>IF(M121&lt;&gt;"",IF(LEFT(M121,1)="S", Calculs!$C$52,0),0)</f>
        <v>0</v>
      </c>
      <c r="BB121" s="96" t="str">
        <f t="shared" si="36"/>
        <v/>
      </c>
      <c r="BC121" s="207" t="str">
        <f t="shared" si="37"/>
        <v/>
      </c>
      <c r="BD121" s="96">
        <f>SUMIF(Calculs!$B$2:$B$34,BB121,Calculs!$C$2:$C$34)</f>
        <v>0</v>
      </c>
      <c r="BE121" s="95">
        <f>IF(Q121&lt;&gt;"",IF(LEFT(Q121,1)="S", Calculs!$C$52,0),0)</f>
        <v>0</v>
      </c>
      <c r="BF121" s="95">
        <f>IF(R121&lt;&gt;"",IF(LEFT(R121,1)="S", Calculs!$C$51,0),0)</f>
        <v>0</v>
      </c>
      <c r="BG121" s="95">
        <f>SUMIF(Calculs!$B$41:$B$46,LEFT(S121,2),Calculs!$C$41:$C$46)</f>
        <v>0</v>
      </c>
      <c r="BH121" s="95">
        <f>IF(T121&lt;&gt;"",IF(LEFT(T121,1)="S", Calculs!$C$48,0),0)</f>
        <v>0</v>
      </c>
      <c r="BI121" s="95">
        <f>IF(W121&lt;&gt;"",IF(LEFT(W121,3)="ETT", Calculs!$C$37,0),0)</f>
        <v>0</v>
      </c>
      <c r="BJ121" s="95">
        <f>IF(X121&lt;&gt;"",IF(LEFT(X121,1)="S", Calculs!$C$51,0),0)</f>
        <v>0</v>
      </c>
      <c r="BK121" s="95">
        <f>IF(Y121&lt;&gt;"",IF(LEFT(Y121,1)="S", Calculs!$C$52,0),0)</f>
        <v>0</v>
      </c>
      <c r="BL121" s="96" t="str">
        <f t="shared" si="38"/>
        <v/>
      </c>
      <c r="BM121" s="95">
        <f>SUMIF(Calculs!$B$32:$B$36,TRIM(BL121),Calculs!$C$32:$C$36)</f>
        <v>0</v>
      </c>
      <c r="BN121" s="95">
        <f>IF(V121&lt;&gt;"",IF(LEFT(V121,1)="S", SUMIF(Calculs!$B$57:$B$61, TRIM(BL121), Calculs!$C$57:$C$61),0),0)</f>
        <v>0</v>
      </c>
      <c r="BO121" s="93" t="str">
        <f t="shared" si="39"/>
        <v>N</v>
      </c>
      <c r="BP121" s="95">
        <f t="shared" si="40"/>
        <v>0</v>
      </c>
      <c r="BQ121" s="95" t="e">
        <f t="shared" si="41"/>
        <v>#VALUE!</v>
      </c>
      <c r="BR121" s="95" t="e">
        <f t="shared" si="42"/>
        <v>#VALUE!</v>
      </c>
    </row>
    <row r="122" spans="1:70" ht="12.75" customHeight="1">
      <c r="A122" s="81"/>
      <c r="B122" s="107"/>
      <c r="C122" s="1"/>
      <c r="D122" s="1"/>
      <c r="E122" s="1"/>
      <c r="F122" s="1"/>
      <c r="G122" s="1"/>
      <c r="H122" s="34"/>
      <c r="I122" s="83"/>
      <c r="J122" s="83"/>
      <c r="K122" s="83"/>
      <c r="L122" s="83"/>
      <c r="M122" s="83"/>
      <c r="N122" s="83"/>
      <c r="O122" s="83"/>
      <c r="P122" s="83"/>
      <c r="Q122" s="83"/>
      <c r="R122" s="1"/>
      <c r="S122" s="84"/>
      <c r="T122" s="84"/>
      <c r="V122" s="84"/>
      <c r="W122" s="83"/>
      <c r="X122" s="83"/>
      <c r="Y122" s="83"/>
      <c r="Z122" s="1"/>
      <c r="AA122" s="1"/>
      <c r="AB122" s="3"/>
      <c r="AC122" s="84"/>
      <c r="AD122" s="84"/>
      <c r="AE122" s="84"/>
      <c r="AF122" s="85"/>
      <c r="AG122" s="86"/>
      <c r="AH122" s="86"/>
      <c r="AI122" s="86"/>
      <c r="AJ122" s="86"/>
      <c r="AK122" s="87"/>
      <c r="AL122" s="87"/>
      <c r="AM122" s="87"/>
      <c r="AN122" s="87"/>
      <c r="AO122" s="88"/>
      <c r="AP122" s="89"/>
      <c r="AQ122" s="90" t="str">
        <f t="shared" si="7"/>
        <v/>
      </c>
      <c r="AR122" s="91">
        <f t="shared" si="8"/>
        <v>2</v>
      </c>
      <c r="AS122" s="92" t="str">
        <f t="shared" si="31"/>
        <v/>
      </c>
      <c r="AT122" s="93">
        <f t="shared" si="32"/>
        <v>0</v>
      </c>
      <c r="AU122" s="93">
        <f t="shared" si="33"/>
        <v>0</v>
      </c>
      <c r="AV122" s="93" t="str">
        <f t="shared" si="34"/>
        <v>01N</v>
      </c>
      <c r="AW122" s="94" t="str">
        <f t="shared" si="35"/>
        <v/>
      </c>
      <c r="AX122" s="95">
        <f>SUMIF(Calculs!$B$2:$B$34,AW122,Calculs!$C$2:$C$34)</f>
        <v>0</v>
      </c>
      <c r="AY122" s="95">
        <f>IF(K122&lt;&gt;"",IF(LEFT(K122,1)="S", Calculs!$C$55,0),0)</f>
        <v>0</v>
      </c>
      <c r="AZ122" s="95">
        <f>IF(L122&lt;&gt;"",IF(LEFT(L122,1)="S", Calculs!$C$51,0),0)</f>
        <v>0</v>
      </c>
      <c r="BA122" s="95">
        <f>IF(M122&lt;&gt;"",IF(LEFT(M122,1)="S", Calculs!$C$52,0),0)</f>
        <v>0</v>
      </c>
      <c r="BB122" s="96" t="str">
        <f t="shared" si="36"/>
        <v/>
      </c>
      <c r="BC122" s="207" t="str">
        <f t="shared" si="37"/>
        <v/>
      </c>
      <c r="BD122" s="96">
        <f>SUMIF(Calculs!$B$2:$B$34,BB122,Calculs!$C$2:$C$34)</f>
        <v>0</v>
      </c>
      <c r="BE122" s="95">
        <f>IF(Q122&lt;&gt;"",IF(LEFT(Q122,1)="S", Calculs!$C$52,0),0)</f>
        <v>0</v>
      </c>
      <c r="BF122" s="95">
        <f>IF(R122&lt;&gt;"",IF(LEFT(R122,1)="S", Calculs!$C$51,0),0)</f>
        <v>0</v>
      </c>
      <c r="BG122" s="95">
        <f>SUMIF(Calculs!$B$41:$B$46,LEFT(S122,2),Calculs!$C$41:$C$46)</f>
        <v>0</v>
      </c>
      <c r="BH122" s="95">
        <f>IF(T122&lt;&gt;"",IF(LEFT(T122,1)="S", Calculs!$C$48,0),0)</f>
        <v>0</v>
      </c>
      <c r="BI122" s="95">
        <f>IF(W122&lt;&gt;"",IF(LEFT(W122,3)="ETT", Calculs!$C$37,0),0)</f>
        <v>0</v>
      </c>
      <c r="BJ122" s="95">
        <f>IF(X122&lt;&gt;"",IF(LEFT(X122,1)="S", Calculs!$C$51,0),0)</f>
        <v>0</v>
      </c>
      <c r="BK122" s="95">
        <f>IF(Y122&lt;&gt;"",IF(LEFT(Y122,1)="S", Calculs!$C$52,0),0)</f>
        <v>0</v>
      </c>
      <c r="BL122" s="96" t="str">
        <f t="shared" si="38"/>
        <v/>
      </c>
      <c r="BM122" s="95">
        <f>SUMIF(Calculs!$B$32:$B$36,TRIM(BL122),Calculs!$C$32:$C$36)</f>
        <v>0</v>
      </c>
      <c r="BN122" s="95">
        <f>IF(V122&lt;&gt;"",IF(LEFT(V122,1)="S", SUMIF(Calculs!$B$57:$B$61, TRIM(BL122), Calculs!$C$57:$C$61),0),0)</f>
        <v>0</v>
      </c>
      <c r="BO122" s="93" t="str">
        <f t="shared" si="39"/>
        <v>N</v>
      </c>
      <c r="BP122" s="95">
        <f t="shared" si="40"/>
        <v>0</v>
      </c>
      <c r="BQ122" s="95" t="e">
        <f t="shared" si="41"/>
        <v>#VALUE!</v>
      </c>
      <c r="BR122" s="95" t="e">
        <f t="shared" si="42"/>
        <v>#VALUE!</v>
      </c>
    </row>
    <row r="123" spans="1:70" ht="12.75" customHeight="1">
      <c r="A123" s="81"/>
      <c r="B123" s="107"/>
      <c r="C123" s="1"/>
      <c r="D123" s="1"/>
      <c r="E123" s="1"/>
      <c r="F123" s="1"/>
      <c r="G123" s="1"/>
      <c r="H123" s="34"/>
      <c r="I123" s="83"/>
      <c r="J123" s="83"/>
      <c r="K123" s="83"/>
      <c r="L123" s="83"/>
      <c r="M123" s="83"/>
      <c r="N123" s="83"/>
      <c r="O123" s="83"/>
      <c r="P123" s="83"/>
      <c r="Q123" s="83"/>
      <c r="R123" s="1"/>
      <c r="S123" s="84"/>
      <c r="T123" s="84"/>
      <c r="V123" s="84"/>
      <c r="W123" s="83"/>
      <c r="X123" s="83"/>
      <c r="Y123" s="83"/>
      <c r="Z123" s="1"/>
      <c r="AA123" s="1"/>
      <c r="AB123" s="3"/>
      <c r="AC123" s="84"/>
      <c r="AD123" s="84"/>
      <c r="AE123" s="84"/>
      <c r="AF123" s="85"/>
      <c r="AG123" s="86"/>
      <c r="AH123" s="86"/>
      <c r="AI123" s="86"/>
      <c r="AJ123" s="86"/>
      <c r="AK123" s="87"/>
      <c r="AL123" s="87"/>
      <c r="AM123" s="87"/>
      <c r="AN123" s="87"/>
      <c r="AO123" s="88"/>
      <c r="AP123" s="89"/>
      <c r="AQ123" s="90" t="str">
        <f t="shared" si="7"/>
        <v/>
      </c>
      <c r="AR123" s="91">
        <f t="shared" si="8"/>
        <v>2</v>
      </c>
      <c r="AS123" s="92" t="str">
        <f t="shared" si="31"/>
        <v/>
      </c>
      <c r="AT123" s="93">
        <f t="shared" si="32"/>
        <v>0</v>
      </c>
      <c r="AU123" s="93">
        <f t="shared" si="33"/>
        <v>0</v>
      </c>
      <c r="AV123" s="93" t="str">
        <f t="shared" si="34"/>
        <v>01N</v>
      </c>
      <c r="AW123" s="94" t="str">
        <f t="shared" si="35"/>
        <v/>
      </c>
      <c r="AX123" s="95">
        <f>SUMIF(Calculs!$B$2:$B$34,AW123,Calculs!$C$2:$C$34)</f>
        <v>0</v>
      </c>
      <c r="AY123" s="95">
        <f>IF(K123&lt;&gt;"",IF(LEFT(K123,1)="S", Calculs!$C$55,0),0)</f>
        <v>0</v>
      </c>
      <c r="AZ123" s="95">
        <f>IF(L123&lt;&gt;"",IF(LEFT(L123,1)="S", Calculs!$C$51,0),0)</f>
        <v>0</v>
      </c>
      <c r="BA123" s="95">
        <f>IF(M123&lt;&gt;"",IF(LEFT(M123,1)="S", Calculs!$C$52,0),0)</f>
        <v>0</v>
      </c>
      <c r="BB123" s="96" t="str">
        <f t="shared" si="36"/>
        <v/>
      </c>
      <c r="BC123" s="207" t="str">
        <f t="shared" si="37"/>
        <v/>
      </c>
      <c r="BD123" s="96">
        <f>SUMIF(Calculs!$B$2:$B$34,BB123,Calculs!$C$2:$C$34)</f>
        <v>0</v>
      </c>
      <c r="BE123" s="95">
        <f>IF(Q123&lt;&gt;"",IF(LEFT(Q123,1)="S", Calculs!$C$52,0),0)</f>
        <v>0</v>
      </c>
      <c r="BF123" s="95">
        <f>IF(R123&lt;&gt;"",IF(LEFT(R123,1)="S", Calculs!$C$51,0),0)</f>
        <v>0</v>
      </c>
      <c r="BG123" s="95">
        <f>SUMIF(Calculs!$B$41:$B$46,LEFT(S123,2),Calculs!$C$41:$C$46)</f>
        <v>0</v>
      </c>
      <c r="BH123" s="95">
        <f>IF(T123&lt;&gt;"",IF(LEFT(T123,1)="S", Calculs!$C$48,0),0)</f>
        <v>0</v>
      </c>
      <c r="BI123" s="95">
        <f>IF(W123&lt;&gt;"",IF(LEFT(W123,3)="ETT", Calculs!$C$37,0),0)</f>
        <v>0</v>
      </c>
      <c r="BJ123" s="95">
        <f>IF(X123&lt;&gt;"",IF(LEFT(X123,1)="S", Calculs!$C$51,0),0)</f>
        <v>0</v>
      </c>
      <c r="BK123" s="95">
        <f>IF(Y123&lt;&gt;"",IF(LEFT(Y123,1)="S", Calculs!$C$52,0),0)</f>
        <v>0</v>
      </c>
      <c r="BL123" s="96" t="str">
        <f t="shared" si="38"/>
        <v/>
      </c>
      <c r="BM123" s="95">
        <f>SUMIF(Calculs!$B$32:$B$36,TRIM(BL123),Calculs!$C$32:$C$36)</f>
        <v>0</v>
      </c>
      <c r="BN123" s="95">
        <f>IF(V123&lt;&gt;"",IF(LEFT(V123,1)="S", SUMIF(Calculs!$B$57:$B$61, TRIM(BL123), Calculs!$C$57:$C$61),0),0)</f>
        <v>0</v>
      </c>
      <c r="BO123" s="93" t="str">
        <f t="shared" si="39"/>
        <v>N</v>
      </c>
      <c r="BP123" s="95">
        <f t="shared" si="40"/>
        <v>0</v>
      </c>
      <c r="BQ123" s="95" t="e">
        <f t="shared" si="41"/>
        <v>#VALUE!</v>
      </c>
      <c r="BR123" s="95" t="e">
        <f t="shared" si="42"/>
        <v>#VALUE!</v>
      </c>
    </row>
    <row r="124" spans="1:70" ht="12.75" customHeight="1">
      <c r="A124" s="81"/>
      <c r="B124" s="107"/>
      <c r="C124" s="1"/>
      <c r="D124" s="1"/>
      <c r="E124" s="1"/>
      <c r="F124" s="1"/>
      <c r="G124" s="1"/>
      <c r="H124" s="34"/>
      <c r="I124" s="83"/>
      <c r="J124" s="83"/>
      <c r="K124" s="83"/>
      <c r="L124" s="83"/>
      <c r="M124" s="83"/>
      <c r="N124" s="83"/>
      <c r="O124" s="83"/>
      <c r="P124" s="83"/>
      <c r="Q124" s="83"/>
      <c r="R124" s="1"/>
      <c r="S124" s="84"/>
      <c r="T124" s="84"/>
      <c r="V124" s="84"/>
      <c r="W124" s="83"/>
      <c r="X124" s="83"/>
      <c r="Y124" s="83"/>
      <c r="Z124" s="1"/>
      <c r="AA124" s="1"/>
      <c r="AB124" s="3"/>
      <c r="AC124" s="84"/>
      <c r="AD124" s="84"/>
      <c r="AE124" s="84"/>
      <c r="AF124" s="85"/>
      <c r="AG124" s="86"/>
      <c r="AH124" s="86"/>
      <c r="AI124" s="86"/>
      <c r="AJ124" s="86"/>
      <c r="AK124" s="87"/>
      <c r="AL124" s="87"/>
      <c r="AM124" s="87"/>
      <c r="AN124" s="87"/>
      <c r="AO124" s="88"/>
      <c r="AP124" s="89"/>
      <c r="AQ124" s="90" t="str">
        <f t="shared" si="7"/>
        <v/>
      </c>
      <c r="AR124" s="91">
        <f t="shared" si="8"/>
        <v>2</v>
      </c>
      <c r="AS124" s="92" t="str">
        <f t="shared" si="31"/>
        <v/>
      </c>
      <c r="AT124" s="93">
        <f t="shared" si="32"/>
        <v>0</v>
      </c>
      <c r="AU124" s="93">
        <f t="shared" si="33"/>
        <v>0</v>
      </c>
      <c r="AV124" s="93" t="str">
        <f t="shared" si="34"/>
        <v>01N</v>
      </c>
      <c r="AW124" s="94" t="str">
        <f t="shared" si="35"/>
        <v/>
      </c>
      <c r="AX124" s="95">
        <f>SUMIF(Calculs!$B$2:$B$34,AW124,Calculs!$C$2:$C$34)</f>
        <v>0</v>
      </c>
      <c r="AY124" s="95">
        <f>IF(K124&lt;&gt;"",IF(LEFT(K124,1)="S", Calculs!$C$55,0),0)</f>
        <v>0</v>
      </c>
      <c r="AZ124" s="95">
        <f>IF(L124&lt;&gt;"",IF(LEFT(L124,1)="S", Calculs!$C$51,0),0)</f>
        <v>0</v>
      </c>
      <c r="BA124" s="95">
        <f>IF(M124&lt;&gt;"",IF(LEFT(M124,1)="S", Calculs!$C$52,0),0)</f>
        <v>0</v>
      </c>
      <c r="BB124" s="96" t="str">
        <f t="shared" si="36"/>
        <v/>
      </c>
      <c r="BC124" s="207" t="str">
        <f t="shared" si="37"/>
        <v/>
      </c>
      <c r="BD124" s="96">
        <f>SUMIF(Calculs!$B$2:$B$34,BB124,Calculs!$C$2:$C$34)</f>
        <v>0</v>
      </c>
      <c r="BE124" s="95">
        <f>IF(Q124&lt;&gt;"",IF(LEFT(Q124,1)="S", Calculs!$C$52,0),0)</f>
        <v>0</v>
      </c>
      <c r="BF124" s="95">
        <f>IF(R124&lt;&gt;"",IF(LEFT(R124,1)="S", Calculs!$C$51,0),0)</f>
        <v>0</v>
      </c>
      <c r="BG124" s="95">
        <f>SUMIF(Calculs!$B$41:$B$46,LEFT(S124,2),Calculs!$C$41:$C$46)</f>
        <v>0</v>
      </c>
      <c r="BH124" s="95">
        <f>IF(T124&lt;&gt;"",IF(LEFT(T124,1)="S", Calculs!$C$48,0),0)</f>
        <v>0</v>
      </c>
      <c r="BI124" s="95">
        <f>IF(W124&lt;&gt;"",IF(LEFT(W124,3)="ETT", Calculs!$C$37,0),0)</f>
        <v>0</v>
      </c>
      <c r="BJ124" s="95">
        <f>IF(X124&lt;&gt;"",IF(LEFT(X124,1)="S", Calculs!$C$51,0),0)</f>
        <v>0</v>
      </c>
      <c r="BK124" s="95">
        <f>IF(Y124&lt;&gt;"",IF(LEFT(Y124,1)="S", Calculs!$C$52,0),0)</f>
        <v>0</v>
      </c>
      <c r="BL124" s="96" t="str">
        <f t="shared" si="38"/>
        <v/>
      </c>
      <c r="BM124" s="95">
        <f>SUMIF(Calculs!$B$32:$B$36,TRIM(BL124),Calculs!$C$32:$C$36)</f>
        <v>0</v>
      </c>
      <c r="BN124" s="95">
        <f>IF(V124&lt;&gt;"",IF(LEFT(V124,1)="S", SUMIF(Calculs!$B$57:$B$61, TRIM(BL124), Calculs!$C$57:$C$61),0),0)</f>
        <v>0</v>
      </c>
      <c r="BO124" s="93" t="str">
        <f t="shared" si="39"/>
        <v>N</v>
      </c>
      <c r="BP124" s="95">
        <f t="shared" si="40"/>
        <v>0</v>
      </c>
      <c r="BQ124" s="95" t="e">
        <f t="shared" si="41"/>
        <v>#VALUE!</v>
      </c>
      <c r="BR124" s="95" t="e">
        <f t="shared" si="42"/>
        <v>#VALUE!</v>
      </c>
    </row>
    <row r="125" spans="1:70" ht="12.75" customHeight="1">
      <c r="A125" s="81"/>
      <c r="B125" s="107"/>
      <c r="C125" s="1"/>
      <c r="D125" s="1"/>
      <c r="E125" s="1"/>
      <c r="F125" s="1"/>
      <c r="G125" s="1"/>
      <c r="H125" s="34"/>
      <c r="I125" s="83"/>
      <c r="J125" s="83"/>
      <c r="K125" s="83"/>
      <c r="L125" s="83"/>
      <c r="M125" s="83"/>
      <c r="N125" s="83"/>
      <c r="O125" s="83"/>
      <c r="P125" s="83"/>
      <c r="Q125" s="83"/>
      <c r="R125" s="1"/>
      <c r="S125" s="84"/>
      <c r="T125" s="84"/>
      <c r="V125" s="84"/>
      <c r="W125" s="83"/>
      <c r="X125" s="83"/>
      <c r="Y125" s="83"/>
      <c r="Z125" s="1"/>
      <c r="AA125" s="1"/>
      <c r="AB125" s="3"/>
      <c r="AC125" s="84"/>
      <c r="AD125" s="84"/>
      <c r="AE125" s="84"/>
      <c r="AF125" s="85"/>
      <c r="AG125" s="86"/>
      <c r="AH125" s="86"/>
      <c r="AI125" s="86"/>
      <c r="AJ125" s="86"/>
      <c r="AK125" s="87"/>
      <c r="AL125" s="87"/>
      <c r="AM125" s="87"/>
      <c r="AN125" s="87"/>
      <c r="AO125" s="88"/>
      <c r="AP125" s="89"/>
      <c r="AQ125" s="90" t="str">
        <f t="shared" si="7"/>
        <v/>
      </c>
      <c r="AR125" s="91">
        <f t="shared" si="8"/>
        <v>2</v>
      </c>
      <c r="AS125" s="92" t="str">
        <f t="shared" si="31"/>
        <v/>
      </c>
      <c r="AT125" s="93">
        <f t="shared" si="32"/>
        <v>0</v>
      </c>
      <c r="AU125" s="93">
        <f t="shared" si="33"/>
        <v>0</v>
      </c>
      <c r="AV125" s="93" t="str">
        <f t="shared" si="34"/>
        <v>01N</v>
      </c>
      <c r="AW125" s="94" t="str">
        <f t="shared" si="35"/>
        <v/>
      </c>
      <c r="AX125" s="95">
        <f>SUMIF(Calculs!$B$2:$B$34,AW125,Calculs!$C$2:$C$34)</f>
        <v>0</v>
      </c>
      <c r="AY125" s="95">
        <f>IF(K125&lt;&gt;"",IF(LEFT(K125,1)="S", Calculs!$C$55,0),0)</f>
        <v>0</v>
      </c>
      <c r="AZ125" s="95">
        <f>IF(L125&lt;&gt;"",IF(LEFT(L125,1)="S", Calculs!$C$51,0),0)</f>
        <v>0</v>
      </c>
      <c r="BA125" s="95">
        <f>IF(M125&lt;&gt;"",IF(LEFT(M125,1)="S", Calculs!$C$52,0),0)</f>
        <v>0</v>
      </c>
      <c r="BB125" s="96" t="str">
        <f t="shared" si="36"/>
        <v/>
      </c>
      <c r="BC125" s="207" t="str">
        <f t="shared" si="37"/>
        <v/>
      </c>
      <c r="BD125" s="96">
        <f>SUMIF(Calculs!$B$2:$B$34,BB125,Calculs!$C$2:$C$34)</f>
        <v>0</v>
      </c>
      <c r="BE125" s="95">
        <f>IF(Q125&lt;&gt;"",IF(LEFT(Q125,1)="S", Calculs!$C$52,0),0)</f>
        <v>0</v>
      </c>
      <c r="BF125" s="95">
        <f>IF(R125&lt;&gt;"",IF(LEFT(R125,1)="S", Calculs!$C$51,0),0)</f>
        <v>0</v>
      </c>
      <c r="BG125" s="95">
        <f>SUMIF(Calculs!$B$41:$B$46,LEFT(S125,2),Calculs!$C$41:$C$46)</f>
        <v>0</v>
      </c>
      <c r="BH125" s="95">
        <f>IF(T125&lt;&gt;"",IF(LEFT(T125,1)="S", Calculs!$C$48,0),0)</f>
        <v>0</v>
      </c>
      <c r="BI125" s="95">
        <f>IF(W125&lt;&gt;"",IF(LEFT(W125,3)="ETT", Calculs!$C$37,0),0)</f>
        <v>0</v>
      </c>
      <c r="BJ125" s="95">
        <f>IF(X125&lt;&gt;"",IF(LEFT(X125,1)="S", Calculs!$C$51,0),0)</f>
        <v>0</v>
      </c>
      <c r="BK125" s="95">
        <f>IF(Y125&lt;&gt;"",IF(LEFT(Y125,1)="S", Calculs!$C$52,0),0)</f>
        <v>0</v>
      </c>
      <c r="BL125" s="96" t="str">
        <f t="shared" si="38"/>
        <v/>
      </c>
      <c r="BM125" s="95">
        <f>SUMIF(Calculs!$B$32:$B$36,TRIM(BL125),Calculs!$C$32:$C$36)</f>
        <v>0</v>
      </c>
      <c r="BN125" s="95">
        <f>IF(V125&lt;&gt;"",IF(LEFT(V125,1)="S", SUMIF(Calculs!$B$57:$B$61, TRIM(BL125), Calculs!$C$57:$C$61),0),0)</f>
        <v>0</v>
      </c>
      <c r="BO125" s="93" t="str">
        <f t="shared" si="39"/>
        <v>N</v>
      </c>
      <c r="BP125" s="95">
        <f t="shared" si="40"/>
        <v>0</v>
      </c>
      <c r="BQ125" s="95" t="e">
        <f t="shared" si="41"/>
        <v>#VALUE!</v>
      </c>
      <c r="BR125" s="95" t="e">
        <f t="shared" si="42"/>
        <v>#VALUE!</v>
      </c>
    </row>
    <row r="126" spans="1:70" ht="12.75" customHeight="1">
      <c r="A126" s="81"/>
      <c r="B126" s="107"/>
      <c r="C126" s="1"/>
      <c r="D126" s="1"/>
      <c r="E126" s="1"/>
      <c r="F126" s="1"/>
      <c r="G126" s="1"/>
      <c r="H126" s="34"/>
      <c r="I126" s="83"/>
      <c r="J126" s="83"/>
      <c r="K126" s="83"/>
      <c r="L126" s="83"/>
      <c r="M126" s="83"/>
      <c r="N126" s="83"/>
      <c r="O126" s="83"/>
      <c r="P126" s="83"/>
      <c r="Q126" s="83"/>
      <c r="R126" s="1"/>
      <c r="S126" s="84"/>
      <c r="T126" s="84"/>
      <c r="V126" s="84"/>
      <c r="W126" s="83"/>
      <c r="X126" s="83"/>
      <c r="Y126" s="83"/>
      <c r="Z126" s="1"/>
      <c r="AA126" s="1"/>
      <c r="AB126" s="3"/>
      <c r="AC126" s="84"/>
      <c r="AD126" s="84"/>
      <c r="AE126" s="84"/>
      <c r="AF126" s="85"/>
      <c r="AG126" s="86"/>
      <c r="AH126" s="86"/>
      <c r="AI126" s="86"/>
      <c r="AJ126" s="86"/>
      <c r="AK126" s="87"/>
      <c r="AL126" s="87"/>
      <c r="AM126" s="87"/>
      <c r="AN126" s="87"/>
      <c r="AO126" s="88"/>
      <c r="AP126" s="89"/>
      <c r="AQ126" s="90" t="str">
        <f t="shared" si="7"/>
        <v/>
      </c>
      <c r="AR126" s="91">
        <f t="shared" si="8"/>
        <v>2</v>
      </c>
      <c r="AS126" s="92" t="str">
        <f t="shared" si="31"/>
        <v/>
      </c>
      <c r="AT126" s="93">
        <f t="shared" si="32"/>
        <v>0</v>
      </c>
      <c r="AU126" s="93">
        <f t="shared" si="33"/>
        <v>0</v>
      </c>
      <c r="AV126" s="93" t="str">
        <f t="shared" si="34"/>
        <v>01N</v>
      </c>
      <c r="AW126" s="94" t="str">
        <f t="shared" si="35"/>
        <v/>
      </c>
      <c r="AX126" s="95">
        <f>SUMIF(Calculs!$B$2:$B$34,AW126,Calculs!$C$2:$C$34)</f>
        <v>0</v>
      </c>
      <c r="AY126" s="95">
        <f>IF(K126&lt;&gt;"",IF(LEFT(K126,1)="S", Calculs!$C$55,0),0)</f>
        <v>0</v>
      </c>
      <c r="AZ126" s="95">
        <f>IF(L126&lt;&gt;"",IF(LEFT(L126,1)="S", Calculs!$C$51,0),0)</f>
        <v>0</v>
      </c>
      <c r="BA126" s="95">
        <f>IF(M126&lt;&gt;"",IF(LEFT(M126,1)="S", Calculs!$C$52,0),0)</f>
        <v>0</v>
      </c>
      <c r="BB126" s="96" t="str">
        <f t="shared" si="36"/>
        <v/>
      </c>
      <c r="BC126" s="207" t="str">
        <f t="shared" si="37"/>
        <v/>
      </c>
      <c r="BD126" s="96">
        <f>SUMIF(Calculs!$B$2:$B$34,BB126,Calculs!$C$2:$C$34)</f>
        <v>0</v>
      </c>
      <c r="BE126" s="95">
        <f>IF(Q126&lt;&gt;"",IF(LEFT(Q126,1)="S", Calculs!$C$52,0),0)</f>
        <v>0</v>
      </c>
      <c r="BF126" s="95">
        <f>IF(R126&lt;&gt;"",IF(LEFT(R126,1)="S", Calculs!$C$51,0),0)</f>
        <v>0</v>
      </c>
      <c r="BG126" s="95">
        <f>SUMIF(Calculs!$B$41:$B$46,LEFT(S126,2),Calculs!$C$41:$C$46)</f>
        <v>0</v>
      </c>
      <c r="BH126" s="95">
        <f>IF(T126&lt;&gt;"",IF(LEFT(T126,1)="S", Calculs!$C$48,0),0)</f>
        <v>0</v>
      </c>
      <c r="BI126" s="95">
        <f>IF(W126&lt;&gt;"",IF(LEFT(W126,3)="ETT", Calculs!$C$37,0),0)</f>
        <v>0</v>
      </c>
      <c r="BJ126" s="95">
        <f>IF(X126&lt;&gt;"",IF(LEFT(X126,1)="S", Calculs!$C$51,0),0)</f>
        <v>0</v>
      </c>
      <c r="BK126" s="95">
        <f>IF(Y126&lt;&gt;"",IF(LEFT(Y126,1)="S", Calculs!$C$52,0),0)</f>
        <v>0</v>
      </c>
      <c r="BL126" s="96" t="str">
        <f t="shared" si="38"/>
        <v/>
      </c>
      <c r="BM126" s="95">
        <f>SUMIF(Calculs!$B$32:$B$36,TRIM(BL126),Calculs!$C$32:$C$36)</f>
        <v>0</v>
      </c>
      <c r="BN126" s="95">
        <f>IF(V126&lt;&gt;"",IF(LEFT(V126,1)="S", SUMIF(Calculs!$B$57:$B$61, TRIM(BL126), Calculs!$C$57:$C$61),0),0)</f>
        <v>0</v>
      </c>
      <c r="BO126" s="93" t="str">
        <f t="shared" si="39"/>
        <v>N</v>
      </c>
      <c r="BP126" s="95">
        <f t="shared" si="40"/>
        <v>0</v>
      </c>
      <c r="BQ126" s="95" t="e">
        <f t="shared" si="41"/>
        <v>#VALUE!</v>
      </c>
      <c r="BR126" s="95" t="e">
        <f t="shared" si="42"/>
        <v>#VALUE!</v>
      </c>
    </row>
    <row r="127" spans="1:70" ht="12.75" customHeight="1">
      <c r="A127" s="81"/>
      <c r="B127" s="107"/>
      <c r="C127" s="1"/>
      <c r="D127" s="1"/>
      <c r="E127" s="1"/>
      <c r="F127" s="1"/>
      <c r="G127" s="1"/>
      <c r="H127" s="34"/>
      <c r="I127" s="83"/>
      <c r="J127" s="83"/>
      <c r="K127" s="83"/>
      <c r="L127" s="83"/>
      <c r="M127" s="83"/>
      <c r="N127" s="83"/>
      <c r="O127" s="83"/>
      <c r="P127" s="83"/>
      <c r="Q127" s="83"/>
      <c r="R127" s="1"/>
      <c r="S127" s="84"/>
      <c r="T127" s="84"/>
      <c r="V127" s="84"/>
      <c r="W127" s="83"/>
      <c r="X127" s="83"/>
      <c r="Y127" s="83"/>
      <c r="Z127" s="1"/>
      <c r="AA127" s="1"/>
      <c r="AB127" s="3"/>
      <c r="AC127" s="84"/>
      <c r="AD127" s="84"/>
      <c r="AE127" s="84"/>
      <c r="AF127" s="85"/>
      <c r="AG127" s="86"/>
      <c r="AH127" s="86"/>
      <c r="AI127" s="86"/>
      <c r="AJ127" s="86"/>
      <c r="AK127" s="87"/>
      <c r="AL127" s="87"/>
      <c r="AM127" s="87"/>
      <c r="AN127" s="87"/>
      <c r="AO127" s="88"/>
      <c r="AP127" s="89"/>
      <c r="AQ127" s="90" t="str">
        <f t="shared" si="7"/>
        <v/>
      </c>
      <c r="AR127" s="91">
        <f t="shared" si="8"/>
        <v>2</v>
      </c>
      <c r="AS127" s="92" t="str">
        <f t="shared" si="31"/>
        <v/>
      </c>
      <c r="AT127" s="93">
        <f t="shared" si="32"/>
        <v>0</v>
      </c>
      <c r="AU127" s="93">
        <f t="shared" si="33"/>
        <v>0</v>
      </c>
      <c r="AV127" s="93" t="str">
        <f t="shared" si="34"/>
        <v>01N</v>
      </c>
      <c r="AW127" s="94" t="str">
        <f t="shared" si="35"/>
        <v/>
      </c>
      <c r="AX127" s="95">
        <f>SUMIF(Calculs!$B$2:$B$34,AW127,Calculs!$C$2:$C$34)</f>
        <v>0</v>
      </c>
      <c r="AY127" s="95">
        <f>IF(K127&lt;&gt;"",IF(LEFT(K127,1)="S", Calculs!$C$55,0),0)</f>
        <v>0</v>
      </c>
      <c r="AZ127" s="95">
        <f>IF(L127&lt;&gt;"",IF(LEFT(L127,1)="S", Calculs!$C$51,0),0)</f>
        <v>0</v>
      </c>
      <c r="BA127" s="95">
        <f>IF(M127&lt;&gt;"",IF(LEFT(M127,1)="S", Calculs!$C$52,0),0)</f>
        <v>0</v>
      </c>
      <c r="BB127" s="96" t="str">
        <f t="shared" si="36"/>
        <v/>
      </c>
      <c r="BC127" s="207" t="str">
        <f t="shared" si="37"/>
        <v/>
      </c>
      <c r="BD127" s="96">
        <f>SUMIF(Calculs!$B$2:$B$34,BB127,Calculs!$C$2:$C$34)</f>
        <v>0</v>
      </c>
      <c r="BE127" s="95">
        <f>IF(Q127&lt;&gt;"",IF(LEFT(Q127,1)="S", Calculs!$C$52,0),0)</f>
        <v>0</v>
      </c>
      <c r="BF127" s="95">
        <f>IF(R127&lt;&gt;"",IF(LEFT(R127,1)="S", Calculs!$C$51,0),0)</f>
        <v>0</v>
      </c>
      <c r="BG127" s="95">
        <f>SUMIF(Calculs!$B$41:$B$46,LEFT(S127,2),Calculs!$C$41:$C$46)</f>
        <v>0</v>
      </c>
      <c r="BH127" s="95">
        <f>IF(T127&lt;&gt;"",IF(LEFT(T127,1)="S", Calculs!$C$48,0),0)</f>
        <v>0</v>
      </c>
      <c r="BI127" s="95">
        <f>IF(W127&lt;&gt;"",IF(LEFT(W127,3)="ETT", Calculs!$C$37,0),0)</f>
        <v>0</v>
      </c>
      <c r="BJ127" s="95">
        <f>IF(X127&lt;&gt;"",IF(LEFT(X127,1)="S", Calculs!$C$51,0),0)</f>
        <v>0</v>
      </c>
      <c r="BK127" s="95">
        <f>IF(Y127&lt;&gt;"",IF(LEFT(Y127,1)="S", Calculs!$C$52,0),0)</f>
        <v>0</v>
      </c>
      <c r="BL127" s="96" t="str">
        <f t="shared" si="38"/>
        <v/>
      </c>
      <c r="BM127" s="95">
        <f>SUMIF(Calculs!$B$32:$B$36,TRIM(BL127),Calculs!$C$32:$C$36)</f>
        <v>0</v>
      </c>
      <c r="BN127" s="95">
        <f>IF(V127&lt;&gt;"",IF(LEFT(V127,1)="S", SUMIF(Calculs!$B$57:$B$61, TRIM(BL127), Calculs!$C$57:$C$61),0),0)</f>
        <v>0</v>
      </c>
      <c r="BO127" s="93" t="str">
        <f t="shared" si="39"/>
        <v>N</v>
      </c>
      <c r="BP127" s="95">
        <f t="shared" si="40"/>
        <v>0</v>
      </c>
      <c r="BQ127" s="95" t="e">
        <f t="shared" si="41"/>
        <v>#VALUE!</v>
      </c>
      <c r="BR127" s="95" t="e">
        <f t="shared" si="42"/>
        <v>#VALUE!</v>
      </c>
    </row>
    <row r="128" spans="1:70" ht="12.75" customHeight="1">
      <c r="A128" s="81"/>
      <c r="B128" s="107"/>
      <c r="C128" s="1"/>
      <c r="D128" s="1"/>
      <c r="E128" s="1"/>
      <c r="F128" s="1"/>
      <c r="G128" s="1"/>
      <c r="H128" s="34"/>
      <c r="I128" s="83"/>
      <c r="J128" s="83"/>
      <c r="K128" s="83"/>
      <c r="L128" s="83"/>
      <c r="M128" s="83"/>
      <c r="N128" s="83"/>
      <c r="O128" s="83"/>
      <c r="P128" s="83"/>
      <c r="Q128" s="83"/>
      <c r="R128" s="1"/>
      <c r="S128" s="84"/>
      <c r="T128" s="84"/>
      <c r="V128" s="84"/>
      <c r="W128" s="83"/>
      <c r="X128" s="83"/>
      <c r="Y128" s="83"/>
      <c r="Z128" s="1"/>
      <c r="AA128" s="1"/>
      <c r="AB128" s="3"/>
      <c r="AC128" s="84"/>
      <c r="AD128" s="84"/>
      <c r="AE128" s="84"/>
      <c r="AF128" s="85"/>
      <c r="AG128" s="86"/>
      <c r="AH128" s="86"/>
      <c r="AI128" s="86"/>
      <c r="AJ128" s="86"/>
      <c r="AK128" s="87"/>
      <c r="AL128" s="87"/>
      <c r="AM128" s="87"/>
      <c r="AN128" s="87"/>
      <c r="AO128" s="88"/>
      <c r="AP128" s="89"/>
      <c r="AQ128" s="90" t="str">
        <f t="shared" si="7"/>
        <v/>
      </c>
      <c r="AR128" s="91">
        <f t="shared" si="8"/>
        <v>2</v>
      </c>
      <c r="AS128" s="92" t="str">
        <f t="shared" si="31"/>
        <v/>
      </c>
      <c r="AT128" s="93">
        <f t="shared" si="32"/>
        <v>0</v>
      </c>
      <c r="AU128" s="93">
        <f t="shared" si="33"/>
        <v>0</v>
      </c>
      <c r="AV128" s="93" t="str">
        <f t="shared" si="34"/>
        <v>01N</v>
      </c>
      <c r="AW128" s="94" t="str">
        <f t="shared" si="35"/>
        <v/>
      </c>
      <c r="AX128" s="95">
        <f>SUMIF(Calculs!$B$2:$B$34,AW128,Calculs!$C$2:$C$34)</f>
        <v>0</v>
      </c>
      <c r="AY128" s="95">
        <f>IF(K128&lt;&gt;"",IF(LEFT(K128,1)="S", Calculs!$C$55,0),0)</f>
        <v>0</v>
      </c>
      <c r="AZ128" s="95">
        <f>IF(L128&lt;&gt;"",IF(LEFT(L128,1)="S", Calculs!$C$51,0),0)</f>
        <v>0</v>
      </c>
      <c r="BA128" s="95">
        <f>IF(M128&lt;&gt;"",IF(LEFT(M128,1)="S", Calculs!$C$52,0),0)</f>
        <v>0</v>
      </c>
      <c r="BB128" s="96" t="str">
        <f t="shared" si="36"/>
        <v/>
      </c>
      <c r="BC128" s="207" t="str">
        <f t="shared" si="37"/>
        <v/>
      </c>
      <c r="BD128" s="96">
        <f>SUMIF(Calculs!$B$2:$B$34,BB128,Calculs!$C$2:$C$34)</f>
        <v>0</v>
      </c>
      <c r="BE128" s="95">
        <f>IF(Q128&lt;&gt;"",IF(LEFT(Q128,1)="S", Calculs!$C$52,0),0)</f>
        <v>0</v>
      </c>
      <c r="BF128" s="95">
        <f>IF(R128&lt;&gt;"",IF(LEFT(R128,1)="S", Calculs!$C$51,0),0)</f>
        <v>0</v>
      </c>
      <c r="BG128" s="95">
        <f>SUMIF(Calculs!$B$41:$B$46,LEFT(S128,2),Calculs!$C$41:$C$46)</f>
        <v>0</v>
      </c>
      <c r="BH128" s="95">
        <f>IF(T128&lt;&gt;"",IF(LEFT(T128,1)="S", Calculs!$C$48,0),0)</f>
        <v>0</v>
      </c>
      <c r="BI128" s="95">
        <f>IF(W128&lt;&gt;"",IF(LEFT(W128,3)="ETT", Calculs!$C$37,0),0)</f>
        <v>0</v>
      </c>
      <c r="BJ128" s="95">
        <f>IF(X128&lt;&gt;"",IF(LEFT(X128,1)="S", Calculs!$C$51,0),0)</f>
        <v>0</v>
      </c>
      <c r="BK128" s="95">
        <f>IF(Y128&lt;&gt;"",IF(LEFT(Y128,1)="S", Calculs!$C$52,0),0)</f>
        <v>0</v>
      </c>
      <c r="BL128" s="96" t="str">
        <f t="shared" si="38"/>
        <v/>
      </c>
      <c r="BM128" s="95">
        <f>SUMIF(Calculs!$B$32:$B$36,TRIM(BL128),Calculs!$C$32:$C$36)</f>
        <v>0</v>
      </c>
      <c r="BN128" s="95">
        <f>IF(V128&lt;&gt;"",IF(LEFT(V128,1)="S", SUMIF(Calculs!$B$57:$B$61, TRIM(BL128), Calculs!$C$57:$C$61),0),0)</f>
        <v>0</v>
      </c>
      <c r="BO128" s="93" t="str">
        <f t="shared" si="39"/>
        <v>N</v>
      </c>
      <c r="BP128" s="95">
        <f t="shared" si="40"/>
        <v>0</v>
      </c>
      <c r="BQ128" s="95" t="e">
        <f t="shared" si="41"/>
        <v>#VALUE!</v>
      </c>
      <c r="BR128" s="95" t="e">
        <f t="shared" si="42"/>
        <v>#VALUE!</v>
      </c>
    </row>
    <row r="129" spans="1:70" ht="12.75" customHeight="1">
      <c r="A129" s="81"/>
      <c r="B129" s="107"/>
      <c r="C129" s="1"/>
      <c r="D129" s="1"/>
      <c r="E129" s="1"/>
      <c r="F129" s="1"/>
      <c r="G129" s="1"/>
      <c r="H129" s="34"/>
      <c r="I129" s="83"/>
      <c r="J129" s="83"/>
      <c r="K129" s="83"/>
      <c r="L129" s="83"/>
      <c r="M129" s="83"/>
      <c r="N129" s="83"/>
      <c r="O129" s="83"/>
      <c r="P129" s="83"/>
      <c r="Q129" s="83"/>
      <c r="R129" s="1"/>
      <c r="S129" s="84"/>
      <c r="T129" s="84"/>
      <c r="V129" s="84"/>
      <c r="W129" s="83"/>
      <c r="X129" s="83"/>
      <c r="Y129" s="83"/>
      <c r="Z129" s="1"/>
      <c r="AA129" s="1"/>
      <c r="AB129" s="3"/>
      <c r="AC129" s="84"/>
      <c r="AD129" s="84"/>
      <c r="AE129" s="84"/>
      <c r="AF129" s="85"/>
      <c r="AG129" s="86"/>
      <c r="AH129" s="86"/>
      <c r="AI129" s="86"/>
      <c r="AJ129" s="86"/>
      <c r="AK129" s="87"/>
      <c r="AL129" s="87"/>
      <c r="AM129" s="87"/>
      <c r="AN129" s="87"/>
      <c r="AO129" s="88"/>
      <c r="AP129" s="89"/>
      <c r="AQ129" s="90" t="str">
        <f t="shared" si="7"/>
        <v/>
      </c>
      <c r="AR129" s="91">
        <f t="shared" si="8"/>
        <v>2</v>
      </c>
      <c r="AS129" s="92" t="str">
        <f t="shared" si="31"/>
        <v/>
      </c>
      <c r="AT129" s="93">
        <f t="shared" si="32"/>
        <v>0</v>
      </c>
      <c r="AU129" s="93">
        <f t="shared" si="33"/>
        <v>0</v>
      </c>
      <c r="AV129" s="93" t="str">
        <f t="shared" si="34"/>
        <v>01N</v>
      </c>
      <c r="AW129" s="94" t="str">
        <f t="shared" si="35"/>
        <v/>
      </c>
      <c r="AX129" s="95">
        <f>SUMIF(Calculs!$B$2:$B$34,AW129,Calculs!$C$2:$C$34)</f>
        <v>0</v>
      </c>
      <c r="AY129" s="95">
        <f>IF(K129&lt;&gt;"",IF(LEFT(K129,1)="S", Calculs!$C$55,0),0)</f>
        <v>0</v>
      </c>
      <c r="AZ129" s="95">
        <f>IF(L129&lt;&gt;"",IF(LEFT(L129,1)="S", Calculs!$C$51,0),0)</f>
        <v>0</v>
      </c>
      <c r="BA129" s="95">
        <f>IF(M129&lt;&gt;"",IF(LEFT(M129,1)="S", Calculs!$C$52,0),0)</f>
        <v>0</v>
      </c>
      <c r="BB129" s="96" t="str">
        <f t="shared" si="36"/>
        <v/>
      </c>
      <c r="BC129" s="207" t="str">
        <f t="shared" si="37"/>
        <v/>
      </c>
      <c r="BD129" s="96">
        <f>SUMIF(Calculs!$B$2:$B$34,BB129,Calculs!$C$2:$C$34)</f>
        <v>0</v>
      </c>
      <c r="BE129" s="95">
        <f>IF(Q129&lt;&gt;"",IF(LEFT(Q129,1)="S", Calculs!$C$52,0),0)</f>
        <v>0</v>
      </c>
      <c r="BF129" s="95">
        <f>IF(R129&lt;&gt;"",IF(LEFT(R129,1)="S", Calculs!$C$51,0),0)</f>
        <v>0</v>
      </c>
      <c r="BG129" s="95">
        <f>SUMIF(Calculs!$B$41:$B$46,LEFT(S129,2),Calculs!$C$41:$C$46)</f>
        <v>0</v>
      </c>
      <c r="BH129" s="95">
        <f>IF(T129&lt;&gt;"",IF(LEFT(T129,1)="S", Calculs!$C$48,0),0)</f>
        <v>0</v>
      </c>
      <c r="BI129" s="95">
        <f>IF(W129&lt;&gt;"",IF(LEFT(W129,3)="ETT", Calculs!$C$37,0),0)</f>
        <v>0</v>
      </c>
      <c r="BJ129" s="95">
        <f>IF(X129&lt;&gt;"",IF(LEFT(X129,1)="S", Calculs!$C$51,0),0)</f>
        <v>0</v>
      </c>
      <c r="BK129" s="95">
        <f>IF(Y129&lt;&gt;"",IF(LEFT(Y129,1)="S", Calculs!$C$52,0),0)</f>
        <v>0</v>
      </c>
      <c r="BL129" s="96" t="str">
        <f t="shared" si="38"/>
        <v/>
      </c>
      <c r="BM129" s="95">
        <f>SUMIF(Calculs!$B$32:$B$36,TRIM(BL129),Calculs!$C$32:$C$36)</f>
        <v>0</v>
      </c>
      <c r="BN129" s="95">
        <f>IF(V129&lt;&gt;"",IF(LEFT(V129,1)="S", SUMIF(Calculs!$B$57:$B$61, TRIM(BL129), Calculs!$C$57:$C$61),0),0)</f>
        <v>0</v>
      </c>
      <c r="BO129" s="93" t="str">
        <f t="shared" si="39"/>
        <v>N</v>
      </c>
      <c r="BP129" s="95">
        <f t="shared" si="40"/>
        <v>0</v>
      </c>
      <c r="BQ129" s="95" t="e">
        <f t="shared" si="41"/>
        <v>#VALUE!</v>
      </c>
      <c r="BR129" s="95" t="e">
        <f t="shared" si="42"/>
        <v>#VALUE!</v>
      </c>
    </row>
    <row r="130" spans="1:70" ht="12.75" customHeight="1">
      <c r="A130" s="81"/>
      <c r="B130" s="107"/>
      <c r="C130" s="1"/>
      <c r="D130" s="1"/>
      <c r="E130" s="1"/>
      <c r="F130" s="1"/>
      <c r="G130" s="1"/>
      <c r="H130" s="34"/>
      <c r="I130" s="83"/>
      <c r="J130" s="83"/>
      <c r="K130" s="83"/>
      <c r="L130" s="83"/>
      <c r="M130" s="83"/>
      <c r="N130" s="83"/>
      <c r="O130" s="83"/>
      <c r="P130" s="83"/>
      <c r="Q130" s="83"/>
      <c r="R130" s="1"/>
      <c r="S130" s="84"/>
      <c r="T130" s="84"/>
      <c r="V130" s="84"/>
      <c r="W130" s="83"/>
      <c r="X130" s="83"/>
      <c r="Y130" s="83"/>
      <c r="Z130" s="1"/>
      <c r="AA130" s="1"/>
      <c r="AB130" s="3"/>
      <c r="AC130" s="84"/>
      <c r="AD130" s="84"/>
      <c r="AE130" s="84"/>
      <c r="AF130" s="85"/>
      <c r="AG130" s="86"/>
      <c r="AH130" s="86"/>
      <c r="AI130" s="86"/>
      <c r="AJ130" s="86"/>
      <c r="AK130" s="87"/>
      <c r="AL130" s="87"/>
      <c r="AM130" s="87"/>
      <c r="AN130" s="87"/>
      <c r="AO130" s="88"/>
      <c r="AP130" s="89"/>
      <c r="AQ130" s="90" t="str">
        <f t="shared" ref="AQ130:AQ193" si="43">$AQ$6</f>
        <v/>
      </c>
      <c r="AR130" s="91">
        <f t="shared" ref="AR130:AR193" si="44">$AR$6</f>
        <v>2</v>
      </c>
      <c r="AS130" s="92" t="str">
        <f t="shared" si="31"/>
        <v/>
      </c>
      <c r="AT130" s="93">
        <f t="shared" si="32"/>
        <v>0</v>
      </c>
      <c r="AU130" s="93">
        <f t="shared" si="33"/>
        <v>0</v>
      </c>
      <c r="AV130" s="93" t="str">
        <f t="shared" si="34"/>
        <v>01N</v>
      </c>
      <c r="AW130" s="94" t="str">
        <f t="shared" si="35"/>
        <v/>
      </c>
      <c r="AX130" s="95">
        <f>SUMIF(Calculs!$B$2:$B$34,AW130,Calculs!$C$2:$C$34)</f>
        <v>0</v>
      </c>
      <c r="AY130" s="95">
        <f>IF(K130&lt;&gt;"",IF(LEFT(K130,1)="S", Calculs!$C$55,0),0)</f>
        <v>0</v>
      </c>
      <c r="AZ130" s="95">
        <f>IF(L130&lt;&gt;"",IF(LEFT(L130,1)="S", Calculs!$C$51,0),0)</f>
        <v>0</v>
      </c>
      <c r="BA130" s="95">
        <f>IF(M130&lt;&gt;"",IF(LEFT(M130,1)="S", Calculs!$C$52,0),0)</f>
        <v>0</v>
      </c>
      <c r="BB130" s="96" t="str">
        <f t="shared" si="36"/>
        <v/>
      </c>
      <c r="BC130" s="207" t="str">
        <f t="shared" si="37"/>
        <v/>
      </c>
      <c r="BD130" s="96">
        <f>SUMIF(Calculs!$B$2:$B$34,BB130,Calculs!$C$2:$C$34)</f>
        <v>0</v>
      </c>
      <c r="BE130" s="95">
        <f>IF(Q130&lt;&gt;"",IF(LEFT(Q130,1)="S", Calculs!$C$52,0),0)</f>
        <v>0</v>
      </c>
      <c r="BF130" s="95">
        <f>IF(R130&lt;&gt;"",IF(LEFT(R130,1)="S", Calculs!$C$51,0),0)</f>
        <v>0</v>
      </c>
      <c r="BG130" s="95">
        <f>SUMIF(Calculs!$B$41:$B$46,LEFT(S130,2),Calculs!$C$41:$C$46)</f>
        <v>0</v>
      </c>
      <c r="BH130" s="95">
        <f>IF(T130&lt;&gt;"",IF(LEFT(T130,1)="S", Calculs!$C$48,0),0)</f>
        <v>0</v>
      </c>
      <c r="BI130" s="95">
        <f>IF(W130&lt;&gt;"",IF(LEFT(W130,3)="ETT", Calculs!$C$37,0),0)</f>
        <v>0</v>
      </c>
      <c r="BJ130" s="95">
        <f>IF(X130&lt;&gt;"",IF(LEFT(X130,1)="S", Calculs!$C$51,0),0)</f>
        <v>0</v>
      </c>
      <c r="BK130" s="95">
        <f>IF(Y130&lt;&gt;"",IF(LEFT(Y130,1)="S", Calculs!$C$52,0),0)</f>
        <v>0</v>
      </c>
      <c r="BL130" s="96" t="str">
        <f t="shared" si="38"/>
        <v/>
      </c>
      <c r="BM130" s="95">
        <f>SUMIF(Calculs!$B$32:$B$36,TRIM(BL130),Calculs!$C$32:$C$36)</f>
        <v>0</v>
      </c>
      <c r="BN130" s="95">
        <f>IF(V130&lt;&gt;"",IF(LEFT(V130,1)="S", SUMIF(Calculs!$B$57:$B$61, TRIM(BL130), Calculs!$C$57:$C$61),0),0)</f>
        <v>0</v>
      </c>
      <c r="BO130" s="93" t="str">
        <f t="shared" si="39"/>
        <v>N</v>
      </c>
      <c r="BP130" s="95">
        <f t="shared" si="40"/>
        <v>0</v>
      </c>
      <c r="BQ130" s="95" t="e">
        <f t="shared" si="41"/>
        <v>#VALUE!</v>
      </c>
      <c r="BR130" s="95" t="e">
        <f t="shared" si="42"/>
        <v>#VALUE!</v>
      </c>
    </row>
    <row r="131" spans="1:70" ht="12.75" customHeight="1">
      <c r="A131" s="81"/>
      <c r="B131" s="107"/>
      <c r="C131" s="1"/>
      <c r="D131" s="1"/>
      <c r="E131" s="1"/>
      <c r="F131" s="1"/>
      <c r="G131" s="1"/>
      <c r="H131" s="34"/>
      <c r="I131" s="83"/>
      <c r="J131" s="83"/>
      <c r="K131" s="83"/>
      <c r="L131" s="83"/>
      <c r="M131" s="83"/>
      <c r="N131" s="83"/>
      <c r="O131" s="83"/>
      <c r="P131" s="83"/>
      <c r="Q131" s="83"/>
      <c r="R131" s="1"/>
      <c r="S131" s="84"/>
      <c r="T131" s="84"/>
      <c r="V131" s="84"/>
      <c r="W131" s="83"/>
      <c r="X131" s="83"/>
      <c r="Y131" s="83"/>
      <c r="Z131" s="1"/>
      <c r="AA131" s="1"/>
      <c r="AB131" s="3"/>
      <c r="AC131" s="84"/>
      <c r="AD131" s="84"/>
      <c r="AE131" s="84"/>
      <c r="AF131" s="85"/>
      <c r="AG131" s="86"/>
      <c r="AH131" s="86"/>
      <c r="AI131" s="86"/>
      <c r="AJ131" s="86"/>
      <c r="AK131" s="87"/>
      <c r="AL131" s="87"/>
      <c r="AM131" s="87"/>
      <c r="AN131" s="87"/>
      <c r="AO131" s="88"/>
      <c r="AP131" s="89"/>
      <c r="AQ131" s="90" t="str">
        <f t="shared" si="43"/>
        <v/>
      </c>
      <c r="AR131" s="91">
        <f t="shared" si="44"/>
        <v>2</v>
      </c>
      <c r="AS131" s="92" t="str">
        <f t="shared" si="31"/>
        <v/>
      </c>
      <c r="AT131" s="93">
        <f t="shared" si="32"/>
        <v>0</v>
      </c>
      <c r="AU131" s="93">
        <f t="shared" si="33"/>
        <v>0</v>
      </c>
      <c r="AV131" s="93" t="str">
        <f t="shared" si="34"/>
        <v>01N</v>
      </c>
      <c r="AW131" s="94" t="str">
        <f t="shared" si="35"/>
        <v/>
      </c>
      <c r="AX131" s="95">
        <f>SUMIF(Calculs!$B$2:$B$34,AW131,Calculs!$C$2:$C$34)</f>
        <v>0</v>
      </c>
      <c r="AY131" s="95">
        <f>IF(K131&lt;&gt;"",IF(LEFT(K131,1)="S", Calculs!$C$55,0),0)</f>
        <v>0</v>
      </c>
      <c r="AZ131" s="95">
        <f>IF(L131&lt;&gt;"",IF(LEFT(L131,1)="S", Calculs!$C$51,0),0)</f>
        <v>0</v>
      </c>
      <c r="BA131" s="95">
        <f>IF(M131&lt;&gt;"",IF(LEFT(M131,1)="S", Calculs!$C$52,0),0)</f>
        <v>0</v>
      </c>
      <c r="BB131" s="96" t="str">
        <f t="shared" si="36"/>
        <v/>
      </c>
      <c r="BC131" s="207" t="str">
        <f t="shared" si="37"/>
        <v/>
      </c>
      <c r="BD131" s="96">
        <f>SUMIF(Calculs!$B$2:$B$34,BB131,Calculs!$C$2:$C$34)</f>
        <v>0</v>
      </c>
      <c r="BE131" s="95">
        <f>IF(Q131&lt;&gt;"",IF(LEFT(Q131,1)="S", Calculs!$C$52,0),0)</f>
        <v>0</v>
      </c>
      <c r="BF131" s="95">
        <f>IF(R131&lt;&gt;"",IF(LEFT(R131,1)="S", Calculs!$C$51,0),0)</f>
        <v>0</v>
      </c>
      <c r="BG131" s="95">
        <f>SUMIF(Calculs!$B$41:$B$46,LEFT(S131,2),Calculs!$C$41:$C$46)</f>
        <v>0</v>
      </c>
      <c r="BH131" s="95">
        <f>IF(T131&lt;&gt;"",IF(LEFT(T131,1)="S", Calculs!$C$48,0),0)</f>
        <v>0</v>
      </c>
      <c r="BI131" s="95">
        <f>IF(W131&lt;&gt;"",IF(LEFT(W131,3)="ETT", Calculs!$C$37,0),0)</f>
        <v>0</v>
      </c>
      <c r="BJ131" s="95">
        <f>IF(X131&lt;&gt;"",IF(LEFT(X131,1)="S", Calculs!$C$51,0),0)</f>
        <v>0</v>
      </c>
      <c r="BK131" s="95">
        <f>IF(Y131&lt;&gt;"",IF(LEFT(Y131,1)="S", Calculs!$C$52,0),0)</f>
        <v>0</v>
      </c>
      <c r="BL131" s="96" t="str">
        <f t="shared" si="38"/>
        <v/>
      </c>
      <c r="BM131" s="95">
        <f>SUMIF(Calculs!$B$32:$B$36,TRIM(BL131),Calculs!$C$32:$C$36)</f>
        <v>0</v>
      </c>
      <c r="BN131" s="95">
        <f>IF(V131&lt;&gt;"",IF(LEFT(V131,1)="S", SUMIF(Calculs!$B$57:$B$61, TRIM(BL131), Calculs!$C$57:$C$61),0),0)</f>
        <v>0</v>
      </c>
      <c r="BO131" s="93" t="str">
        <f t="shared" si="39"/>
        <v>N</v>
      </c>
      <c r="BP131" s="95">
        <f t="shared" si="40"/>
        <v>0</v>
      </c>
      <c r="BQ131" s="95" t="e">
        <f t="shared" si="41"/>
        <v>#VALUE!</v>
      </c>
      <c r="BR131" s="95" t="e">
        <f t="shared" si="42"/>
        <v>#VALUE!</v>
      </c>
    </row>
    <row r="132" spans="1:70" ht="12.75" customHeight="1">
      <c r="A132" s="81"/>
      <c r="B132" s="107"/>
      <c r="C132" s="1"/>
      <c r="D132" s="1"/>
      <c r="E132" s="1"/>
      <c r="F132" s="1"/>
      <c r="G132" s="1"/>
      <c r="H132" s="34"/>
      <c r="I132" s="83"/>
      <c r="J132" s="83"/>
      <c r="K132" s="83"/>
      <c r="L132" s="83"/>
      <c r="M132" s="83"/>
      <c r="N132" s="83"/>
      <c r="O132" s="83"/>
      <c r="P132" s="83"/>
      <c r="Q132" s="83"/>
      <c r="R132" s="1"/>
      <c r="S132" s="84"/>
      <c r="T132" s="84"/>
      <c r="V132" s="84"/>
      <c r="W132" s="83"/>
      <c r="X132" s="83"/>
      <c r="Y132" s="83"/>
      <c r="Z132" s="1"/>
      <c r="AA132" s="1"/>
      <c r="AB132" s="3"/>
      <c r="AC132" s="84"/>
      <c r="AD132" s="84"/>
      <c r="AE132" s="84"/>
      <c r="AF132" s="85"/>
      <c r="AG132" s="86"/>
      <c r="AH132" s="86"/>
      <c r="AI132" s="86"/>
      <c r="AJ132" s="86"/>
      <c r="AK132" s="87"/>
      <c r="AL132" s="87"/>
      <c r="AM132" s="87"/>
      <c r="AN132" s="87"/>
      <c r="AO132" s="88"/>
      <c r="AP132" s="89"/>
      <c r="AQ132" s="90" t="str">
        <f t="shared" si="43"/>
        <v/>
      </c>
      <c r="AR132" s="91">
        <f t="shared" si="44"/>
        <v>2</v>
      </c>
      <c r="AS132" s="92" t="str">
        <f t="shared" si="31"/>
        <v/>
      </c>
      <c r="AT132" s="93">
        <f t="shared" si="32"/>
        <v>0</v>
      </c>
      <c r="AU132" s="93">
        <f t="shared" si="33"/>
        <v>0</v>
      </c>
      <c r="AV132" s="93" t="str">
        <f t="shared" si="34"/>
        <v>01N</v>
      </c>
      <c r="AW132" s="94" t="str">
        <f t="shared" si="35"/>
        <v/>
      </c>
      <c r="AX132" s="95">
        <f>SUMIF(Calculs!$B$2:$B$34,AW132,Calculs!$C$2:$C$34)</f>
        <v>0</v>
      </c>
      <c r="AY132" s="95">
        <f>IF(K132&lt;&gt;"",IF(LEFT(K132,1)="S", Calculs!$C$55,0),0)</f>
        <v>0</v>
      </c>
      <c r="AZ132" s="95">
        <f>IF(L132&lt;&gt;"",IF(LEFT(L132,1)="S", Calculs!$C$51,0),0)</f>
        <v>0</v>
      </c>
      <c r="BA132" s="95">
        <f>IF(M132&lt;&gt;"",IF(LEFT(M132,1)="S", Calculs!$C$52,0),0)</f>
        <v>0</v>
      </c>
      <c r="BB132" s="96" t="str">
        <f t="shared" si="36"/>
        <v/>
      </c>
      <c r="BC132" s="207" t="str">
        <f t="shared" si="37"/>
        <v/>
      </c>
      <c r="BD132" s="96">
        <f>SUMIF(Calculs!$B$2:$B$34,BB132,Calculs!$C$2:$C$34)</f>
        <v>0</v>
      </c>
      <c r="BE132" s="95">
        <f>IF(Q132&lt;&gt;"",IF(LEFT(Q132,1)="S", Calculs!$C$52,0),0)</f>
        <v>0</v>
      </c>
      <c r="BF132" s="95">
        <f>IF(R132&lt;&gt;"",IF(LEFT(R132,1)="S", Calculs!$C$51,0),0)</f>
        <v>0</v>
      </c>
      <c r="BG132" s="95">
        <f>SUMIF(Calculs!$B$41:$B$46,LEFT(S132,2),Calculs!$C$41:$C$46)</f>
        <v>0</v>
      </c>
      <c r="BH132" s="95">
        <f>IF(T132&lt;&gt;"",IF(LEFT(T132,1)="S", Calculs!$C$48,0),0)</f>
        <v>0</v>
      </c>
      <c r="BI132" s="95">
        <f>IF(W132&lt;&gt;"",IF(LEFT(W132,3)="ETT", Calculs!$C$37,0),0)</f>
        <v>0</v>
      </c>
      <c r="BJ132" s="95">
        <f>IF(X132&lt;&gt;"",IF(LEFT(X132,1)="S", Calculs!$C$51,0),0)</f>
        <v>0</v>
      </c>
      <c r="BK132" s="95">
        <f>IF(Y132&lt;&gt;"",IF(LEFT(Y132,1)="S", Calculs!$C$52,0),0)</f>
        <v>0</v>
      </c>
      <c r="BL132" s="96" t="str">
        <f t="shared" si="38"/>
        <v/>
      </c>
      <c r="BM132" s="95">
        <f>SUMIF(Calculs!$B$32:$B$36,TRIM(BL132),Calculs!$C$32:$C$36)</f>
        <v>0</v>
      </c>
      <c r="BN132" s="95">
        <f>IF(V132&lt;&gt;"",IF(LEFT(V132,1)="S", SUMIF(Calculs!$B$57:$B$61, TRIM(BL132), Calculs!$C$57:$C$61),0),0)</f>
        <v>0</v>
      </c>
      <c r="BO132" s="93" t="str">
        <f t="shared" si="39"/>
        <v>N</v>
      </c>
      <c r="BP132" s="95">
        <f t="shared" si="40"/>
        <v>0</v>
      </c>
      <c r="BQ132" s="95" t="e">
        <f t="shared" si="41"/>
        <v>#VALUE!</v>
      </c>
      <c r="BR132" s="95" t="e">
        <f t="shared" si="42"/>
        <v>#VALUE!</v>
      </c>
    </row>
    <row r="133" spans="1:70" ht="12.75" customHeight="1">
      <c r="A133" s="81"/>
      <c r="B133" s="107"/>
      <c r="C133" s="1"/>
      <c r="D133" s="1"/>
      <c r="E133" s="1"/>
      <c r="F133" s="1"/>
      <c r="G133" s="1"/>
      <c r="H133" s="34"/>
      <c r="I133" s="83"/>
      <c r="J133" s="83"/>
      <c r="K133" s="83"/>
      <c r="L133" s="83"/>
      <c r="M133" s="83"/>
      <c r="N133" s="83"/>
      <c r="O133" s="83"/>
      <c r="P133" s="83"/>
      <c r="Q133" s="83"/>
      <c r="R133" s="1"/>
      <c r="S133" s="84"/>
      <c r="T133" s="84"/>
      <c r="V133" s="84"/>
      <c r="W133" s="83"/>
      <c r="X133" s="83"/>
      <c r="Y133" s="83"/>
      <c r="Z133" s="1"/>
      <c r="AA133" s="1"/>
      <c r="AB133" s="3"/>
      <c r="AC133" s="84"/>
      <c r="AD133" s="84"/>
      <c r="AE133" s="84"/>
      <c r="AF133" s="85"/>
      <c r="AG133" s="86"/>
      <c r="AH133" s="86"/>
      <c r="AI133" s="86"/>
      <c r="AJ133" s="86"/>
      <c r="AK133" s="87"/>
      <c r="AL133" s="87"/>
      <c r="AM133" s="87"/>
      <c r="AN133" s="87"/>
      <c r="AO133" s="88"/>
      <c r="AP133" s="89"/>
      <c r="AQ133" s="90" t="str">
        <f t="shared" si="43"/>
        <v/>
      </c>
      <c r="AR133" s="91">
        <f t="shared" si="44"/>
        <v>2</v>
      </c>
      <c r="AS133" s="92" t="str">
        <f t="shared" si="31"/>
        <v/>
      </c>
      <c r="AT133" s="93">
        <f t="shared" si="32"/>
        <v>0</v>
      </c>
      <c r="AU133" s="93">
        <f t="shared" si="33"/>
        <v>0</v>
      </c>
      <c r="AV133" s="93" t="str">
        <f t="shared" si="34"/>
        <v>01N</v>
      </c>
      <c r="AW133" s="94" t="str">
        <f t="shared" si="35"/>
        <v/>
      </c>
      <c r="AX133" s="95">
        <f>SUMIF(Calculs!$B$2:$B$34,AW133,Calculs!$C$2:$C$34)</f>
        <v>0</v>
      </c>
      <c r="AY133" s="95">
        <f>IF(K133&lt;&gt;"",IF(LEFT(K133,1)="S", Calculs!$C$55,0),0)</f>
        <v>0</v>
      </c>
      <c r="AZ133" s="95">
        <f>IF(L133&lt;&gt;"",IF(LEFT(L133,1)="S", Calculs!$C$51,0),0)</f>
        <v>0</v>
      </c>
      <c r="BA133" s="95">
        <f>IF(M133&lt;&gt;"",IF(LEFT(M133,1)="S", Calculs!$C$52,0),0)</f>
        <v>0</v>
      </c>
      <c r="BB133" s="96" t="str">
        <f t="shared" si="36"/>
        <v/>
      </c>
      <c r="BC133" s="207" t="str">
        <f t="shared" si="37"/>
        <v/>
      </c>
      <c r="BD133" s="96">
        <f>SUMIF(Calculs!$B$2:$B$34,BB133,Calculs!$C$2:$C$34)</f>
        <v>0</v>
      </c>
      <c r="BE133" s="95">
        <f>IF(Q133&lt;&gt;"",IF(LEFT(Q133,1)="S", Calculs!$C$52,0),0)</f>
        <v>0</v>
      </c>
      <c r="BF133" s="95">
        <f>IF(R133&lt;&gt;"",IF(LEFT(R133,1)="S", Calculs!$C$51,0),0)</f>
        <v>0</v>
      </c>
      <c r="BG133" s="95">
        <f>SUMIF(Calculs!$B$41:$B$46,LEFT(S133,2),Calculs!$C$41:$C$46)</f>
        <v>0</v>
      </c>
      <c r="BH133" s="95">
        <f>IF(T133&lt;&gt;"",IF(LEFT(T133,1)="S", Calculs!$C$48,0),0)</f>
        <v>0</v>
      </c>
      <c r="BI133" s="95">
        <f>IF(W133&lt;&gt;"",IF(LEFT(W133,3)="ETT", Calculs!$C$37,0),0)</f>
        <v>0</v>
      </c>
      <c r="BJ133" s="95">
        <f>IF(X133&lt;&gt;"",IF(LEFT(X133,1)="S", Calculs!$C$51,0),0)</f>
        <v>0</v>
      </c>
      <c r="BK133" s="95">
        <f>IF(Y133&lt;&gt;"",IF(LEFT(Y133,1)="S", Calculs!$C$52,0),0)</f>
        <v>0</v>
      </c>
      <c r="BL133" s="96" t="str">
        <f t="shared" si="38"/>
        <v/>
      </c>
      <c r="BM133" s="95">
        <f>SUMIF(Calculs!$B$32:$B$36,TRIM(BL133),Calculs!$C$32:$C$36)</f>
        <v>0</v>
      </c>
      <c r="BN133" s="95">
        <f>IF(V133&lt;&gt;"",IF(LEFT(V133,1)="S", SUMIF(Calculs!$B$57:$B$61, TRIM(BL133), Calculs!$C$57:$C$61),0),0)</f>
        <v>0</v>
      </c>
      <c r="BO133" s="93" t="str">
        <f t="shared" si="39"/>
        <v>N</v>
      </c>
      <c r="BP133" s="95">
        <f t="shared" si="40"/>
        <v>0</v>
      </c>
      <c r="BQ133" s="95" t="e">
        <f t="shared" si="41"/>
        <v>#VALUE!</v>
      </c>
      <c r="BR133" s="95" t="e">
        <f t="shared" si="42"/>
        <v>#VALUE!</v>
      </c>
    </row>
    <row r="134" spans="1:70" ht="12.75" customHeight="1">
      <c r="A134" s="81"/>
      <c r="B134" s="107"/>
      <c r="C134" s="1"/>
      <c r="D134" s="1"/>
      <c r="E134" s="1"/>
      <c r="F134" s="1"/>
      <c r="G134" s="1"/>
      <c r="H134" s="34"/>
      <c r="I134" s="83"/>
      <c r="J134" s="83"/>
      <c r="K134" s="83"/>
      <c r="L134" s="83"/>
      <c r="M134" s="83"/>
      <c r="N134" s="83"/>
      <c r="O134" s="83"/>
      <c r="P134" s="83"/>
      <c r="Q134" s="83"/>
      <c r="R134" s="1"/>
      <c r="S134" s="84"/>
      <c r="T134" s="84"/>
      <c r="V134" s="84"/>
      <c r="W134" s="83"/>
      <c r="X134" s="83"/>
      <c r="Y134" s="83"/>
      <c r="Z134" s="1"/>
      <c r="AA134" s="1"/>
      <c r="AB134" s="3"/>
      <c r="AC134" s="84"/>
      <c r="AD134" s="84"/>
      <c r="AE134" s="84"/>
      <c r="AF134" s="85"/>
      <c r="AG134" s="86"/>
      <c r="AH134" s="86"/>
      <c r="AI134" s="86"/>
      <c r="AJ134" s="86"/>
      <c r="AK134" s="87"/>
      <c r="AL134" s="87"/>
      <c r="AM134" s="87"/>
      <c r="AN134" s="87"/>
      <c r="AO134" s="88"/>
      <c r="AP134" s="89"/>
      <c r="AQ134" s="90" t="str">
        <f t="shared" si="43"/>
        <v/>
      </c>
      <c r="AR134" s="91">
        <f t="shared" si="44"/>
        <v>2</v>
      </c>
      <c r="AS134" s="92" t="str">
        <f t="shared" si="31"/>
        <v/>
      </c>
      <c r="AT134" s="93">
        <f t="shared" si="32"/>
        <v>0</v>
      </c>
      <c r="AU134" s="93">
        <f t="shared" si="33"/>
        <v>0</v>
      </c>
      <c r="AV134" s="93" t="str">
        <f t="shared" si="34"/>
        <v>01N</v>
      </c>
      <c r="AW134" s="94" t="str">
        <f t="shared" si="35"/>
        <v/>
      </c>
      <c r="AX134" s="95">
        <f>SUMIF(Calculs!$B$2:$B$34,AW134,Calculs!$C$2:$C$34)</f>
        <v>0</v>
      </c>
      <c r="AY134" s="95">
        <f>IF(K134&lt;&gt;"",IF(LEFT(K134,1)="S", Calculs!$C$55,0),0)</f>
        <v>0</v>
      </c>
      <c r="AZ134" s="95">
        <f>IF(L134&lt;&gt;"",IF(LEFT(L134,1)="S", Calculs!$C$51,0),0)</f>
        <v>0</v>
      </c>
      <c r="BA134" s="95">
        <f>IF(M134&lt;&gt;"",IF(LEFT(M134,1)="S", Calculs!$C$52,0),0)</f>
        <v>0</v>
      </c>
      <c r="BB134" s="96" t="str">
        <f t="shared" si="36"/>
        <v/>
      </c>
      <c r="BC134" s="207" t="str">
        <f t="shared" si="37"/>
        <v/>
      </c>
      <c r="BD134" s="96">
        <f>SUMIF(Calculs!$B$2:$B$34,BB134,Calculs!$C$2:$C$34)</f>
        <v>0</v>
      </c>
      <c r="BE134" s="95">
        <f>IF(Q134&lt;&gt;"",IF(LEFT(Q134,1)="S", Calculs!$C$52,0),0)</f>
        <v>0</v>
      </c>
      <c r="BF134" s="95">
        <f>IF(R134&lt;&gt;"",IF(LEFT(R134,1)="S", Calculs!$C$51,0),0)</f>
        <v>0</v>
      </c>
      <c r="BG134" s="95">
        <f>SUMIF(Calculs!$B$41:$B$46,LEFT(S134,2),Calculs!$C$41:$C$46)</f>
        <v>0</v>
      </c>
      <c r="BH134" s="95">
        <f>IF(T134&lt;&gt;"",IF(LEFT(T134,1)="S", Calculs!$C$48,0),0)</f>
        <v>0</v>
      </c>
      <c r="BI134" s="95">
        <f>IF(W134&lt;&gt;"",IF(LEFT(W134,3)="ETT", Calculs!$C$37,0),0)</f>
        <v>0</v>
      </c>
      <c r="BJ134" s="95">
        <f>IF(X134&lt;&gt;"",IF(LEFT(X134,1)="S", Calculs!$C$51,0),0)</f>
        <v>0</v>
      </c>
      <c r="BK134" s="95">
        <f>IF(Y134&lt;&gt;"",IF(LEFT(Y134,1)="S", Calculs!$C$52,0),0)</f>
        <v>0</v>
      </c>
      <c r="BL134" s="96" t="str">
        <f t="shared" si="38"/>
        <v/>
      </c>
      <c r="BM134" s="95">
        <f>SUMIF(Calculs!$B$32:$B$36,TRIM(BL134),Calculs!$C$32:$C$36)</f>
        <v>0</v>
      </c>
      <c r="BN134" s="95">
        <f>IF(V134&lt;&gt;"",IF(LEFT(V134,1)="S", SUMIF(Calculs!$B$57:$B$61, TRIM(BL134), Calculs!$C$57:$C$61),0),0)</f>
        <v>0</v>
      </c>
      <c r="BO134" s="93" t="str">
        <f t="shared" si="39"/>
        <v>N</v>
      </c>
      <c r="BP134" s="95">
        <f t="shared" si="40"/>
        <v>0</v>
      </c>
      <c r="BQ134" s="95" t="e">
        <f t="shared" si="41"/>
        <v>#VALUE!</v>
      </c>
      <c r="BR134" s="95" t="e">
        <f t="shared" si="42"/>
        <v>#VALUE!</v>
      </c>
    </row>
    <row r="135" spans="1:70" ht="12.75" customHeight="1">
      <c r="A135" s="81"/>
      <c r="B135" s="107"/>
      <c r="C135" s="1"/>
      <c r="D135" s="1"/>
      <c r="E135" s="1"/>
      <c r="F135" s="1"/>
      <c r="G135" s="1"/>
      <c r="H135" s="34"/>
      <c r="I135" s="83"/>
      <c r="J135" s="83"/>
      <c r="K135" s="83"/>
      <c r="L135" s="83"/>
      <c r="M135" s="83"/>
      <c r="N135" s="83"/>
      <c r="O135" s="83"/>
      <c r="P135" s="83"/>
      <c r="Q135" s="83"/>
      <c r="R135" s="1"/>
      <c r="S135" s="84"/>
      <c r="T135" s="84"/>
      <c r="V135" s="84"/>
      <c r="W135" s="83"/>
      <c r="X135" s="83"/>
      <c r="Y135" s="83"/>
      <c r="Z135" s="1"/>
      <c r="AA135" s="1"/>
      <c r="AB135" s="3"/>
      <c r="AC135" s="84"/>
      <c r="AD135" s="84"/>
      <c r="AE135" s="84"/>
      <c r="AF135" s="85"/>
      <c r="AG135" s="86"/>
      <c r="AH135" s="86"/>
      <c r="AI135" s="86"/>
      <c r="AJ135" s="86"/>
      <c r="AK135" s="87"/>
      <c r="AL135" s="87"/>
      <c r="AM135" s="87"/>
      <c r="AN135" s="87"/>
      <c r="AO135" s="88"/>
      <c r="AP135" s="89"/>
      <c r="AQ135" s="90" t="str">
        <f t="shared" si="43"/>
        <v/>
      </c>
      <c r="AR135" s="91">
        <f t="shared" si="44"/>
        <v>2</v>
      </c>
      <c r="AS135" s="92" t="str">
        <f t="shared" si="31"/>
        <v/>
      </c>
      <c r="AT135" s="93">
        <f t="shared" si="32"/>
        <v>0</v>
      </c>
      <c r="AU135" s="93">
        <f t="shared" si="33"/>
        <v>0</v>
      </c>
      <c r="AV135" s="93" t="str">
        <f t="shared" si="34"/>
        <v>01N</v>
      </c>
      <c r="AW135" s="94" t="str">
        <f t="shared" si="35"/>
        <v/>
      </c>
      <c r="AX135" s="95">
        <f>SUMIF(Calculs!$B$2:$B$34,AW135,Calculs!$C$2:$C$34)</f>
        <v>0</v>
      </c>
      <c r="AY135" s="95">
        <f>IF(K135&lt;&gt;"",IF(LEFT(K135,1)="S", Calculs!$C$55,0),0)</f>
        <v>0</v>
      </c>
      <c r="AZ135" s="95">
        <f>IF(L135&lt;&gt;"",IF(LEFT(L135,1)="S", Calculs!$C$51,0),0)</f>
        <v>0</v>
      </c>
      <c r="BA135" s="95">
        <f>IF(M135&lt;&gt;"",IF(LEFT(M135,1)="S", Calculs!$C$52,0),0)</f>
        <v>0</v>
      </c>
      <c r="BB135" s="96" t="str">
        <f t="shared" si="36"/>
        <v/>
      </c>
      <c r="BC135" s="207" t="str">
        <f t="shared" si="37"/>
        <v/>
      </c>
      <c r="BD135" s="96">
        <f>SUMIF(Calculs!$B$2:$B$34,BB135,Calculs!$C$2:$C$34)</f>
        <v>0</v>
      </c>
      <c r="BE135" s="95">
        <f>IF(Q135&lt;&gt;"",IF(LEFT(Q135,1)="S", Calculs!$C$52,0),0)</f>
        <v>0</v>
      </c>
      <c r="BF135" s="95">
        <f>IF(R135&lt;&gt;"",IF(LEFT(R135,1)="S", Calculs!$C$51,0),0)</f>
        <v>0</v>
      </c>
      <c r="BG135" s="95">
        <f>SUMIF(Calculs!$B$41:$B$46,LEFT(S135,2),Calculs!$C$41:$C$46)</f>
        <v>0</v>
      </c>
      <c r="BH135" s="95">
        <f>IF(T135&lt;&gt;"",IF(LEFT(T135,1)="S", Calculs!$C$48,0),0)</f>
        <v>0</v>
      </c>
      <c r="BI135" s="95">
        <f>IF(W135&lt;&gt;"",IF(LEFT(W135,3)="ETT", Calculs!$C$37,0),0)</f>
        <v>0</v>
      </c>
      <c r="BJ135" s="95">
        <f>IF(X135&lt;&gt;"",IF(LEFT(X135,1)="S", Calculs!$C$51,0),0)</f>
        <v>0</v>
      </c>
      <c r="BK135" s="95">
        <f>IF(Y135&lt;&gt;"",IF(LEFT(Y135,1)="S", Calculs!$C$52,0),0)</f>
        <v>0</v>
      </c>
      <c r="BL135" s="96" t="str">
        <f t="shared" si="38"/>
        <v/>
      </c>
      <c r="BM135" s="95">
        <f>SUMIF(Calculs!$B$32:$B$36,TRIM(BL135),Calculs!$C$32:$C$36)</f>
        <v>0</v>
      </c>
      <c r="BN135" s="95">
        <f>IF(V135&lt;&gt;"",IF(LEFT(V135,1)="S", SUMIF(Calculs!$B$57:$B$61, TRIM(BL135), Calculs!$C$57:$C$61),0),0)</f>
        <v>0</v>
      </c>
      <c r="BO135" s="93" t="str">
        <f t="shared" si="39"/>
        <v>N</v>
      </c>
      <c r="BP135" s="95">
        <f t="shared" si="40"/>
        <v>0</v>
      </c>
      <c r="BQ135" s="95" t="e">
        <f t="shared" si="41"/>
        <v>#VALUE!</v>
      </c>
      <c r="BR135" s="95" t="e">
        <f t="shared" si="42"/>
        <v>#VALUE!</v>
      </c>
    </row>
    <row r="136" spans="1:70" ht="12.75" customHeight="1">
      <c r="A136" s="81"/>
      <c r="B136" s="107"/>
      <c r="C136" s="1"/>
      <c r="D136" s="1"/>
      <c r="E136" s="1"/>
      <c r="F136" s="1"/>
      <c r="G136" s="1"/>
      <c r="H136" s="34"/>
      <c r="I136" s="83"/>
      <c r="J136" s="83"/>
      <c r="K136" s="83"/>
      <c r="L136" s="83"/>
      <c r="M136" s="83"/>
      <c r="N136" s="83"/>
      <c r="O136" s="83"/>
      <c r="P136" s="83"/>
      <c r="Q136" s="83"/>
      <c r="R136" s="1"/>
      <c r="S136" s="84"/>
      <c r="T136" s="84"/>
      <c r="V136" s="84"/>
      <c r="W136" s="83"/>
      <c r="X136" s="83"/>
      <c r="Y136" s="83"/>
      <c r="Z136" s="1"/>
      <c r="AA136" s="1"/>
      <c r="AB136" s="3"/>
      <c r="AC136" s="84"/>
      <c r="AD136" s="84"/>
      <c r="AE136" s="84"/>
      <c r="AF136" s="85"/>
      <c r="AG136" s="86"/>
      <c r="AH136" s="86"/>
      <c r="AI136" s="86"/>
      <c r="AJ136" s="86"/>
      <c r="AK136" s="87"/>
      <c r="AL136" s="87"/>
      <c r="AM136" s="87"/>
      <c r="AN136" s="87"/>
      <c r="AO136" s="88"/>
      <c r="AP136" s="89"/>
      <c r="AQ136" s="90" t="str">
        <f t="shared" si="43"/>
        <v/>
      </c>
      <c r="AR136" s="91">
        <f t="shared" si="44"/>
        <v>2</v>
      </c>
      <c r="AS136" s="92" t="str">
        <f t="shared" si="31"/>
        <v/>
      </c>
      <c r="AT136" s="93">
        <f t="shared" si="32"/>
        <v>0</v>
      </c>
      <c r="AU136" s="93">
        <f t="shared" si="33"/>
        <v>0</v>
      </c>
      <c r="AV136" s="93" t="str">
        <f t="shared" si="34"/>
        <v>01N</v>
      </c>
      <c r="AW136" s="94" t="str">
        <f t="shared" si="35"/>
        <v/>
      </c>
      <c r="AX136" s="95">
        <f>SUMIF(Calculs!$B$2:$B$34,AW136,Calculs!$C$2:$C$34)</f>
        <v>0</v>
      </c>
      <c r="AY136" s="95">
        <f>IF(K136&lt;&gt;"",IF(LEFT(K136,1)="S", Calculs!$C$55,0),0)</f>
        <v>0</v>
      </c>
      <c r="AZ136" s="95">
        <f>IF(L136&lt;&gt;"",IF(LEFT(L136,1)="S", Calculs!$C$51,0),0)</f>
        <v>0</v>
      </c>
      <c r="BA136" s="95">
        <f>IF(M136&lt;&gt;"",IF(LEFT(M136,1)="S", Calculs!$C$52,0),0)</f>
        <v>0</v>
      </c>
      <c r="BB136" s="96" t="str">
        <f t="shared" si="36"/>
        <v/>
      </c>
      <c r="BC136" s="207" t="str">
        <f t="shared" si="37"/>
        <v/>
      </c>
      <c r="BD136" s="96">
        <f>SUMIF(Calculs!$B$2:$B$34,BB136,Calculs!$C$2:$C$34)</f>
        <v>0</v>
      </c>
      <c r="BE136" s="95">
        <f>IF(Q136&lt;&gt;"",IF(LEFT(Q136,1)="S", Calculs!$C$52,0),0)</f>
        <v>0</v>
      </c>
      <c r="BF136" s="95">
        <f>IF(R136&lt;&gt;"",IF(LEFT(R136,1)="S", Calculs!$C$51,0),0)</f>
        <v>0</v>
      </c>
      <c r="BG136" s="95">
        <f>SUMIF(Calculs!$B$41:$B$46,LEFT(S136,2),Calculs!$C$41:$C$46)</f>
        <v>0</v>
      </c>
      <c r="BH136" s="95">
        <f>IF(T136&lt;&gt;"",IF(LEFT(T136,1)="S", Calculs!$C$48,0),0)</f>
        <v>0</v>
      </c>
      <c r="BI136" s="95">
        <f>IF(W136&lt;&gt;"",IF(LEFT(W136,3)="ETT", Calculs!$C$37,0),0)</f>
        <v>0</v>
      </c>
      <c r="BJ136" s="95">
        <f>IF(X136&lt;&gt;"",IF(LEFT(X136,1)="S", Calculs!$C$51,0),0)</f>
        <v>0</v>
      </c>
      <c r="BK136" s="95">
        <f>IF(Y136&lt;&gt;"",IF(LEFT(Y136,1)="S", Calculs!$C$52,0),0)</f>
        <v>0</v>
      </c>
      <c r="BL136" s="96" t="str">
        <f t="shared" si="38"/>
        <v/>
      </c>
      <c r="BM136" s="95">
        <f>SUMIF(Calculs!$B$32:$B$36,TRIM(BL136),Calculs!$C$32:$C$36)</f>
        <v>0</v>
      </c>
      <c r="BN136" s="95">
        <f>IF(V136&lt;&gt;"",IF(LEFT(V136,1)="S", SUMIF(Calculs!$B$57:$B$61, TRIM(BL136), Calculs!$C$57:$C$61),0),0)</f>
        <v>0</v>
      </c>
      <c r="BO136" s="93" t="str">
        <f t="shared" si="39"/>
        <v>N</v>
      </c>
      <c r="BP136" s="95">
        <f t="shared" si="40"/>
        <v>0</v>
      </c>
      <c r="BQ136" s="95" t="e">
        <f t="shared" si="41"/>
        <v>#VALUE!</v>
      </c>
      <c r="BR136" s="95" t="e">
        <f t="shared" si="42"/>
        <v>#VALUE!</v>
      </c>
    </row>
    <row r="137" spans="1:70" ht="12.75" customHeight="1">
      <c r="A137" s="81"/>
      <c r="B137" s="107"/>
      <c r="C137" s="1"/>
      <c r="D137" s="1"/>
      <c r="E137" s="1"/>
      <c r="F137" s="1"/>
      <c r="G137" s="1"/>
      <c r="H137" s="34"/>
      <c r="I137" s="83"/>
      <c r="J137" s="83"/>
      <c r="K137" s="83"/>
      <c r="L137" s="83"/>
      <c r="M137" s="83"/>
      <c r="N137" s="83"/>
      <c r="O137" s="83"/>
      <c r="P137" s="83"/>
      <c r="Q137" s="83"/>
      <c r="R137" s="1"/>
      <c r="S137" s="84"/>
      <c r="T137" s="84"/>
      <c r="V137" s="84"/>
      <c r="W137" s="83"/>
      <c r="X137" s="83"/>
      <c r="Y137" s="83"/>
      <c r="Z137" s="1"/>
      <c r="AA137" s="1"/>
      <c r="AB137" s="3"/>
      <c r="AC137" s="84"/>
      <c r="AD137" s="84"/>
      <c r="AE137" s="84"/>
      <c r="AF137" s="85"/>
      <c r="AG137" s="86"/>
      <c r="AH137" s="86"/>
      <c r="AI137" s="86"/>
      <c r="AJ137" s="86"/>
      <c r="AK137" s="87"/>
      <c r="AL137" s="87"/>
      <c r="AM137" s="87"/>
      <c r="AN137" s="87"/>
      <c r="AO137" s="88"/>
      <c r="AP137" s="89"/>
      <c r="AQ137" s="90" t="str">
        <f t="shared" si="43"/>
        <v/>
      </c>
      <c r="AR137" s="91">
        <f t="shared" si="44"/>
        <v>2</v>
      </c>
      <c r="AS137" s="92" t="str">
        <f t="shared" si="31"/>
        <v/>
      </c>
      <c r="AT137" s="93">
        <f t="shared" si="32"/>
        <v>0</v>
      </c>
      <c r="AU137" s="93">
        <f t="shared" si="33"/>
        <v>0</v>
      </c>
      <c r="AV137" s="93" t="str">
        <f t="shared" si="34"/>
        <v>01N</v>
      </c>
      <c r="AW137" s="94" t="str">
        <f t="shared" si="35"/>
        <v/>
      </c>
      <c r="AX137" s="95">
        <f>SUMIF(Calculs!$B$2:$B$34,AW137,Calculs!$C$2:$C$34)</f>
        <v>0</v>
      </c>
      <c r="AY137" s="95">
        <f>IF(K137&lt;&gt;"",IF(LEFT(K137,1)="S", Calculs!$C$55,0),0)</f>
        <v>0</v>
      </c>
      <c r="AZ137" s="95">
        <f>IF(L137&lt;&gt;"",IF(LEFT(L137,1)="S", Calculs!$C$51,0),0)</f>
        <v>0</v>
      </c>
      <c r="BA137" s="95">
        <f>IF(M137&lt;&gt;"",IF(LEFT(M137,1)="S", Calculs!$C$52,0),0)</f>
        <v>0</v>
      </c>
      <c r="BB137" s="96" t="str">
        <f t="shared" si="36"/>
        <v/>
      </c>
      <c r="BC137" s="207" t="str">
        <f t="shared" si="37"/>
        <v/>
      </c>
      <c r="BD137" s="96">
        <f>SUMIF(Calculs!$B$2:$B$34,BB137,Calculs!$C$2:$C$34)</f>
        <v>0</v>
      </c>
      <c r="BE137" s="95">
        <f>IF(Q137&lt;&gt;"",IF(LEFT(Q137,1)="S", Calculs!$C$52,0),0)</f>
        <v>0</v>
      </c>
      <c r="BF137" s="95">
        <f>IF(R137&lt;&gt;"",IF(LEFT(R137,1)="S", Calculs!$C$51,0),0)</f>
        <v>0</v>
      </c>
      <c r="BG137" s="95">
        <f>SUMIF(Calculs!$B$41:$B$46,LEFT(S137,2),Calculs!$C$41:$C$46)</f>
        <v>0</v>
      </c>
      <c r="BH137" s="95">
        <f>IF(T137&lt;&gt;"",IF(LEFT(T137,1)="S", Calculs!$C$48,0),0)</f>
        <v>0</v>
      </c>
      <c r="BI137" s="95">
        <f>IF(W137&lt;&gt;"",IF(LEFT(W137,3)="ETT", Calculs!$C$37,0),0)</f>
        <v>0</v>
      </c>
      <c r="BJ137" s="95">
        <f>IF(X137&lt;&gt;"",IF(LEFT(X137,1)="S", Calculs!$C$51,0),0)</f>
        <v>0</v>
      </c>
      <c r="BK137" s="95">
        <f>IF(Y137&lt;&gt;"",IF(LEFT(Y137,1)="S", Calculs!$C$52,0),0)</f>
        <v>0</v>
      </c>
      <c r="BL137" s="96" t="str">
        <f t="shared" si="38"/>
        <v/>
      </c>
      <c r="BM137" s="95">
        <f>SUMIF(Calculs!$B$32:$B$36,TRIM(BL137),Calculs!$C$32:$C$36)</f>
        <v>0</v>
      </c>
      <c r="BN137" s="95">
        <f>IF(V137&lt;&gt;"",IF(LEFT(V137,1)="S", SUMIF(Calculs!$B$57:$B$61, TRIM(BL137), Calculs!$C$57:$C$61),0),0)</f>
        <v>0</v>
      </c>
      <c r="BO137" s="93" t="str">
        <f t="shared" si="39"/>
        <v>N</v>
      </c>
      <c r="BP137" s="95">
        <f t="shared" si="40"/>
        <v>0</v>
      </c>
      <c r="BQ137" s="95" t="e">
        <f t="shared" si="41"/>
        <v>#VALUE!</v>
      </c>
      <c r="BR137" s="95" t="e">
        <f t="shared" si="42"/>
        <v>#VALUE!</v>
      </c>
    </row>
    <row r="138" spans="1:70" ht="12.75" customHeight="1">
      <c r="A138" s="81"/>
      <c r="B138" s="107"/>
      <c r="C138" s="1"/>
      <c r="D138" s="1"/>
      <c r="E138" s="1"/>
      <c r="F138" s="1"/>
      <c r="G138" s="1"/>
      <c r="H138" s="34"/>
      <c r="I138" s="83"/>
      <c r="J138" s="83"/>
      <c r="K138" s="83"/>
      <c r="L138" s="83"/>
      <c r="M138" s="83"/>
      <c r="N138" s="83"/>
      <c r="O138" s="83"/>
      <c r="P138" s="83"/>
      <c r="Q138" s="83"/>
      <c r="R138" s="1"/>
      <c r="S138" s="84"/>
      <c r="T138" s="84"/>
      <c r="V138" s="84"/>
      <c r="W138" s="83"/>
      <c r="X138" s="83"/>
      <c r="Y138" s="83"/>
      <c r="Z138" s="1"/>
      <c r="AA138" s="1"/>
      <c r="AB138" s="3"/>
      <c r="AC138" s="84"/>
      <c r="AD138" s="84"/>
      <c r="AE138" s="84"/>
      <c r="AF138" s="85"/>
      <c r="AG138" s="86"/>
      <c r="AH138" s="86"/>
      <c r="AI138" s="86"/>
      <c r="AJ138" s="86"/>
      <c r="AK138" s="87"/>
      <c r="AL138" s="87"/>
      <c r="AM138" s="87"/>
      <c r="AN138" s="87"/>
      <c r="AO138" s="88"/>
      <c r="AP138" s="89"/>
      <c r="AQ138" s="90" t="str">
        <f t="shared" si="43"/>
        <v/>
      </c>
      <c r="AR138" s="91">
        <f t="shared" si="44"/>
        <v>2</v>
      </c>
      <c r="AS138" s="92" t="str">
        <f t="shared" si="31"/>
        <v/>
      </c>
      <c r="AT138" s="93">
        <f t="shared" si="32"/>
        <v>0</v>
      </c>
      <c r="AU138" s="93">
        <f t="shared" si="33"/>
        <v>0</v>
      </c>
      <c r="AV138" s="93" t="str">
        <f t="shared" si="34"/>
        <v>01N</v>
      </c>
      <c r="AW138" s="94" t="str">
        <f t="shared" si="35"/>
        <v/>
      </c>
      <c r="AX138" s="95">
        <f>SUMIF(Calculs!$B$2:$B$34,AW138,Calculs!$C$2:$C$34)</f>
        <v>0</v>
      </c>
      <c r="AY138" s="95">
        <f>IF(K138&lt;&gt;"",IF(LEFT(K138,1)="S", Calculs!$C$55,0),0)</f>
        <v>0</v>
      </c>
      <c r="AZ138" s="95">
        <f>IF(L138&lt;&gt;"",IF(LEFT(L138,1)="S", Calculs!$C$51,0),0)</f>
        <v>0</v>
      </c>
      <c r="BA138" s="95">
        <f>IF(M138&lt;&gt;"",IF(LEFT(M138,1)="S", Calculs!$C$52,0),0)</f>
        <v>0</v>
      </c>
      <c r="BB138" s="96" t="str">
        <f t="shared" si="36"/>
        <v/>
      </c>
      <c r="BC138" s="207" t="str">
        <f t="shared" si="37"/>
        <v/>
      </c>
      <c r="BD138" s="96">
        <f>SUMIF(Calculs!$B$2:$B$34,BB138,Calculs!$C$2:$C$34)</f>
        <v>0</v>
      </c>
      <c r="BE138" s="95">
        <f>IF(Q138&lt;&gt;"",IF(LEFT(Q138,1)="S", Calculs!$C$52,0),0)</f>
        <v>0</v>
      </c>
      <c r="BF138" s="95">
        <f>IF(R138&lt;&gt;"",IF(LEFT(R138,1)="S", Calculs!$C$51,0),0)</f>
        <v>0</v>
      </c>
      <c r="BG138" s="95">
        <f>SUMIF(Calculs!$B$41:$B$46,LEFT(S138,2),Calculs!$C$41:$C$46)</f>
        <v>0</v>
      </c>
      <c r="BH138" s="95">
        <f>IF(T138&lt;&gt;"",IF(LEFT(T138,1)="S", Calculs!$C$48,0),0)</f>
        <v>0</v>
      </c>
      <c r="BI138" s="95">
        <f>IF(W138&lt;&gt;"",IF(LEFT(W138,3)="ETT", Calculs!$C$37,0),0)</f>
        <v>0</v>
      </c>
      <c r="BJ138" s="95">
        <f>IF(X138&lt;&gt;"",IF(LEFT(X138,1)="S", Calculs!$C$51,0),0)</f>
        <v>0</v>
      </c>
      <c r="BK138" s="95">
        <f>IF(Y138&lt;&gt;"",IF(LEFT(Y138,1)="S", Calculs!$C$52,0),0)</f>
        <v>0</v>
      </c>
      <c r="BL138" s="96" t="str">
        <f t="shared" si="38"/>
        <v/>
      </c>
      <c r="BM138" s="95">
        <f>SUMIF(Calculs!$B$32:$B$36,TRIM(BL138),Calculs!$C$32:$C$36)</f>
        <v>0</v>
      </c>
      <c r="BN138" s="95">
        <f>IF(V138&lt;&gt;"",IF(LEFT(V138,1)="S", SUMIF(Calculs!$B$57:$B$61, TRIM(BL138), Calculs!$C$57:$C$61),0),0)</f>
        <v>0</v>
      </c>
      <c r="BO138" s="93" t="str">
        <f t="shared" si="39"/>
        <v>N</v>
      </c>
      <c r="BP138" s="95">
        <f t="shared" si="40"/>
        <v>0</v>
      </c>
      <c r="BQ138" s="95" t="e">
        <f t="shared" si="41"/>
        <v>#VALUE!</v>
      </c>
      <c r="BR138" s="95" t="e">
        <f t="shared" si="42"/>
        <v>#VALUE!</v>
      </c>
    </row>
    <row r="139" spans="1:70" ht="12.75" customHeight="1">
      <c r="A139" s="81"/>
      <c r="B139" s="107"/>
      <c r="C139" s="1"/>
      <c r="D139" s="1"/>
      <c r="E139" s="1"/>
      <c r="F139" s="1"/>
      <c r="G139" s="1"/>
      <c r="H139" s="34"/>
      <c r="I139" s="83"/>
      <c r="J139" s="83"/>
      <c r="K139" s="83"/>
      <c r="L139" s="83"/>
      <c r="M139" s="83"/>
      <c r="N139" s="83"/>
      <c r="O139" s="83"/>
      <c r="P139" s="83"/>
      <c r="Q139" s="83"/>
      <c r="R139" s="1"/>
      <c r="S139" s="84"/>
      <c r="T139" s="84"/>
      <c r="V139" s="84"/>
      <c r="W139" s="83"/>
      <c r="X139" s="83"/>
      <c r="Y139" s="83"/>
      <c r="Z139" s="1"/>
      <c r="AA139" s="1"/>
      <c r="AB139" s="3"/>
      <c r="AC139" s="84"/>
      <c r="AD139" s="84"/>
      <c r="AE139" s="84"/>
      <c r="AF139" s="85"/>
      <c r="AG139" s="86"/>
      <c r="AH139" s="86"/>
      <c r="AI139" s="86"/>
      <c r="AJ139" s="86"/>
      <c r="AK139" s="87"/>
      <c r="AL139" s="87"/>
      <c r="AM139" s="87"/>
      <c r="AN139" s="87"/>
      <c r="AO139" s="88"/>
      <c r="AP139" s="89"/>
      <c r="AQ139" s="90" t="str">
        <f t="shared" si="43"/>
        <v/>
      </c>
      <c r="AR139" s="91">
        <f t="shared" si="44"/>
        <v>2</v>
      </c>
      <c r="AS139" s="92" t="str">
        <f t="shared" si="31"/>
        <v/>
      </c>
      <c r="AT139" s="93">
        <f t="shared" si="32"/>
        <v>0</v>
      </c>
      <c r="AU139" s="93">
        <f t="shared" si="33"/>
        <v>0</v>
      </c>
      <c r="AV139" s="93" t="str">
        <f t="shared" si="34"/>
        <v>01N</v>
      </c>
      <c r="AW139" s="94" t="str">
        <f t="shared" si="35"/>
        <v/>
      </c>
      <c r="AX139" s="95">
        <f>SUMIF(Calculs!$B$2:$B$34,AW139,Calculs!$C$2:$C$34)</f>
        <v>0</v>
      </c>
      <c r="AY139" s="95">
        <f>IF(K139&lt;&gt;"",IF(LEFT(K139,1)="S", Calculs!$C$55,0),0)</f>
        <v>0</v>
      </c>
      <c r="AZ139" s="95">
        <f>IF(L139&lt;&gt;"",IF(LEFT(L139,1)="S", Calculs!$C$51,0),0)</f>
        <v>0</v>
      </c>
      <c r="BA139" s="95">
        <f>IF(M139&lt;&gt;"",IF(LEFT(M139,1)="S", Calculs!$C$52,0),0)</f>
        <v>0</v>
      </c>
      <c r="BB139" s="96" t="str">
        <f t="shared" si="36"/>
        <v/>
      </c>
      <c r="BC139" s="207" t="str">
        <f t="shared" si="37"/>
        <v/>
      </c>
      <c r="BD139" s="96">
        <f>SUMIF(Calculs!$B$2:$B$34,BB139,Calculs!$C$2:$C$34)</f>
        <v>0</v>
      </c>
      <c r="BE139" s="95">
        <f>IF(Q139&lt;&gt;"",IF(LEFT(Q139,1)="S", Calculs!$C$52,0),0)</f>
        <v>0</v>
      </c>
      <c r="BF139" s="95">
        <f>IF(R139&lt;&gt;"",IF(LEFT(R139,1)="S", Calculs!$C$51,0),0)</f>
        <v>0</v>
      </c>
      <c r="BG139" s="95">
        <f>SUMIF(Calculs!$B$41:$B$46,LEFT(S139,2),Calculs!$C$41:$C$46)</f>
        <v>0</v>
      </c>
      <c r="BH139" s="95">
        <f>IF(T139&lt;&gt;"",IF(LEFT(T139,1)="S", Calculs!$C$48,0),0)</f>
        <v>0</v>
      </c>
      <c r="BI139" s="95">
        <f>IF(W139&lt;&gt;"",IF(LEFT(W139,3)="ETT", Calculs!$C$37,0),0)</f>
        <v>0</v>
      </c>
      <c r="BJ139" s="95">
        <f>IF(X139&lt;&gt;"",IF(LEFT(X139,1)="S", Calculs!$C$51,0),0)</f>
        <v>0</v>
      </c>
      <c r="BK139" s="95">
        <f>IF(Y139&lt;&gt;"",IF(LEFT(Y139,1)="S", Calculs!$C$52,0),0)</f>
        <v>0</v>
      </c>
      <c r="BL139" s="96" t="str">
        <f t="shared" si="38"/>
        <v/>
      </c>
      <c r="BM139" s="95">
        <f>SUMIF(Calculs!$B$32:$B$36,TRIM(BL139),Calculs!$C$32:$C$36)</f>
        <v>0</v>
      </c>
      <c r="BN139" s="95">
        <f>IF(V139&lt;&gt;"",IF(LEFT(V139,1)="S", SUMIF(Calculs!$B$57:$B$61, TRIM(BL139), Calculs!$C$57:$C$61),0),0)</f>
        <v>0</v>
      </c>
      <c r="BO139" s="93" t="str">
        <f t="shared" si="39"/>
        <v>N</v>
      </c>
      <c r="BP139" s="95">
        <f t="shared" si="40"/>
        <v>0</v>
      </c>
      <c r="BQ139" s="95" t="e">
        <f t="shared" si="41"/>
        <v>#VALUE!</v>
      </c>
      <c r="BR139" s="95" t="e">
        <f t="shared" si="42"/>
        <v>#VALUE!</v>
      </c>
    </row>
    <row r="140" spans="1:70" ht="12.75" customHeight="1">
      <c r="A140" s="81"/>
      <c r="B140" s="107"/>
      <c r="C140" s="1"/>
      <c r="D140" s="1"/>
      <c r="E140" s="1"/>
      <c r="F140" s="1"/>
      <c r="G140" s="1"/>
      <c r="H140" s="34"/>
      <c r="I140" s="83"/>
      <c r="J140" s="83"/>
      <c r="K140" s="83"/>
      <c r="L140" s="83"/>
      <c r="M140" s="83"/>
      <c r="N140" s="83"/>
      <c r="O140" s="83"/>
      <c r="P140" s="83"/>
      <c r="Q140" s="83"/>
      <c r="R140" s="1"/>
      <c r="S140" s="84"/>
      <c r="T140" s="84"/>
      <c r="V140" s="84"/>
      <c r="W140" s="83"/>
      <c r="X140" s="83"/>
      <c r="Y140" s="83"/>
      <c r="Z140" s="1"/>
      <c r="AA140" s="1"/>
      <c r="AB140" s="3"/>
      <c r="AC140" s="84"/>
      <c r="AD140" s="84"/>
      <c r="AE140" s="84"/>
      <c r="AF140" s="85"/>
      <c r="AG140" s="86"/>
      <c r="AH140" s="86"/>
      <c r="AI140" s="86"/>
      <c r="AJ140" s="86"/>
      <c r="AK140" s="87"/>
      <c r="AL140" s="87"/>
      <c r="AM140" s="87"/>
      <c r="AN140" s="87"/>
      <c r="AO140" s="88"/>
      <c r="AP140" s="89"/>
      <c r="AQ140" s="90" t="str">
        <f t="shared" si="43"/>
        <v/>
      </c>
      <c r="AR140" s="91">
        <f t="shared" si="44"/>
        <v>2</v>
      </c>
      <c r="AS140" s="92" t="str">
        <f t="shared" ref="AS140:AS203" si="45">IF(LEFT(C140,3)="Dir", "Sí","")</f>
        <v/>
      </c>
      <c r="AT140" s="93">
        <f t="shared" ref="AT140:AT203" si="46">IF(C140="Temps complert","PDI TC",IF(C140="Temps parcial","PDI TP",C140))</f>
        <v>0</v>
      </c>
      <c r="AU140" s="93">
        <f t="shared" ref="AU140:AU203" si="47">COUNTIF($B$11:B140,B140)</f>
        <v>0</v>
      </c>
      <c r="AV140" s="93" t="str">
        <f t="shared" ref="AV140:AV203" si="48">CONCATENATE(AT140,"1",BO140)</f>
        <v>01N</v>
      </c>
      <c r="AW140" s="94" t="str">
        <f t="shared" ref="AW140:AW203" si="49">IF(I140&lt;&gt;"",CONCATENATE(LEFT(I140,5),IF(J140="Linux",".L",".W")),"")</f>
        <v/>
      </c>
      <c r="AX140" s="95">
        <f>SUMIF(Calculs!$B$2:$B$34,AW140,Calculs!$C$2:$C$34)</f>
        <v>0</v>
      </c>
      <c r="AY140" s="95">
        <f>IF(K140&lt;&gt;"",IF(LEFT(K140,1)="S", Calculs!$C$55,0),0)</f>
        <v>0</v>
      </c>
      <c r="AZ140" s="95">
        <f>IF(L140&lt;&gt;"",IF(LEFT(L140,1)="S", Calculs!$C$51,0),0)</f>
        <v>0</v>
      </c>
      <c r="BA140" s="95">
        <f>IF(M140&lt;&gt;"",IF(LEFT(M140,1)="S", Calculs!$C$52,0),0)</f>
        <v>0</v>
      </c>
      <c r="BB140" s="96" t="str">
        <f t="shared" ref="BB140:BB203" si="50">IF(N140&lt;&gt;"",CONCATENATE(LEFT(N140,3),IF(O140="Linux",".L",".W")),"")</f>
        <v/>
      </c>
      <c r="BC140" s="207" t="str">
        <f t="shared" ref="BC140:BC203" si="51">IF(BB140&lt;&gt;"",P140,"")</f>
        <v/>
      </c>
      <c r="BD140" s="96">
        <f>SUMIF(Calculs!$B$2:$B$34,BB140,Calculs!$C$2:$C$34)</f>
        <v>0</v>
      </c>
      <c r="BE140" s="95">
        <f>IF(Q140&lt;&gt;"",IF(LEFT(Q140,1)="S", Calculs!$C$52,0),0)</f>
        <v>0</v>
      </c>
      <c r="BF140" s="95">
        <f>IF(R140&lt;&gt;"",IF(LEFT(R140,1)="S", Calculs!$C$51,0),0)</f>
        <v>0</v>
      </c>
      <c r="BG140" s="95">
        <f>SUMIF(Calculs!$B$41:$B$46,LEFT(S140,2),Calculs!$C$41:$C$46)</f>
        <v>0</v>
      </c>
      <c r="BH140" s="95">
        <f>IF(T140&lt;&gt;"",IF(LEFT(T140,1)="S", Calculs!$C$48,0),0)</f>
        <v>0</v>
      </c>
      <c r="BI140" s="95">
        <f>IF(W140&lt;&gt;"",IF(LEFT(W140,3)="ETT", Calculs!$C$37,0),0)</f>
        <v>0</v>
      </c>
      <c r="BJ140" s="95">
        <f>IF(X140&lt;&gt;"",IF(LEFT(X140,1)="S", Calculs!$C$51,0),0)</f>
        <v>0</v>
      </c>
      <c r="BK140" s="95">
        <f>IF(Y140&lt;&gt;"",IF(LEFT(Y140,1)="S", Calculs!$C$52,0),0)</f>
        <v>0</v>
      </c>
      <c r="BL140" s="96" t="str">
        <f t="shared" ref="BL140:BL203" si="52">IF(U140&lt;&gt;"",LEFT(U140,5),"")</f>
        <v/>
      </c>
      <c r="BM140" s="95">
        <f>SUMIF(Calculs!$B$32:$B$36,TRIM(BL140),Calculs!$C$32:$C$36)</f>
        <v>0</v>
      </c>
      <c r="BN140" s="95">
        <f>IF(V140&lt;&gt;"",IF(LEFT(V140,1)="S", SUMIF(Calculs!$B$57:$B$61, TRIM(BL140), Calculs!$C$57:$C$61),0),0)</f>
        <v>0</v>
      </c>
      <c r="BO140" s="93" t="str">
        <f t="shared" ref="BO140:BO203" si="53">IF(IF(AW140&lt;&gt;"",1,0) + IF(BB140&lt;&gt;"",1,0)+IF(BI140&lt;&gt;0,1,0)+IF(BL140&lt;&gt;"",1,0)&gt;0,"S","N")</f>
        <v>N</v>
      </c>
      <c r="BP140" s="95">
        <f t="shared" ref="BP140:BP203" si="54">AX140+AY140+AZ140+BA140+BD140+BE140+BF140+BH140+BI140+BJ140+BK140+BN140+BG140+BM140</f>
        <v>0</v>
      </c>
      <c r="BQ140" s="95" t="e">
        <f t="shared" ref="BQ140:BQ203" si="55">AY140+AZ140+BA140+BB140+BE140+BF140+BG140+BI140+BJ140+BK140+BL140+BO140+BH140+BN140</f>
        <v>#VALUE!</v>
      </c>
      <c r="BR140" s="95" t="e">
        <f t="shared" ref="BR140:BR203" si="56">AZ140+BA140+BB140+BD140+BF140+BG140+BH140+BJ140+BK140+BL140+BM140+BP140+BI140+BO140</f>
        <v>#VALUE!</v>
      </c>
    </row>
    <row r="141" spans="1:70" ht="12.75" customHeight="1">
      <c r="A141" s="81"/>
      <c r="B141" s="107"/>
      <c r="C141" s="1"/>
      <c r="D141" s="1"/>
      <c r="E141" s="1"/>
      <c r="F141" s="1"/>
      <c r="G141" s="1"/>
      <c r="H141" s="34"/>
      <c r="I141" s="83"/>
      <c r="J141" s="83"/>
      <c r="K141" s="83"/>
      <c r="L141" s="83"/>
      <c r="M141" s="83"/>
      <c r="N141" s="83"/>
      <c r="O141" s="83"/>
      <c r="P141" s="83"/>
      <c r="Q141" s="83"/>
      <c r="R141" s="1"/>
      <c r="S141" s="84"/>
      <c r="T141" s="84"/>
      <c r="V141" s="84"/>
      <c r="W141" s="83"/>
      <c r="X141" s="83"/>
      <c r="Y141" s="83"/>
      <c r="Z141" s="1"/>
      <c r="AA141" s="1"/>
      <c r="AB141" s="3"/>
      <c r="AC141" s="84"/>
      <c r="AD141" s="84"/>
      <c r="AE141" s="84"/>
      <c r="AF141" s="85"/>
      <c r="AG141" s="86"/>
      <c r="AH141" s="86"/>
      <c r="AI141" s="86"/>
      <c r="AJ141" s="86"/>
      <c r="AK141" s="87"/>
      <c r="AL141" s="87"/>
      <c r="AM141" s="87"/>
      <c r="AN141" s="87"/>
      <c r="AO141" s="88"/>
      <c r="AP141" s="89"/>
      <c r="AQ141" s="90" t="str">
        <f t="shared" si="43"/>
        <v/>
      </c>
      <c r="AR141" s="91">
        <f t="shared" si="44"/>
        <v>2</v>
      </c>
      <c r="AS141" s="92" t="str">
        <f t="shared" si="45"/>
        <v/>
      </c>
      <c r="AT141" s="93">
        <f t="shared" si="46"/>
        <v>0</v>
      </c>
      <c r="AU141" s="93">
        <f t="shared" si="47"/>
        <v>0</v>
      </c>
      <c r="AV141" s="93" t="str">
        <f t="shared" si="48"/>
        <v>01N</v>
      </c>
      <c r="AW141" s="94" t="str">
        <f t="shared" si="49"/>
        <v/>
      </c>
      <c r="AX141" s="95">
        <f>SUMIF(Calculs!$B$2:$B$34,AW141,Calculs!$C$2:$C$34)</f>
        <v>0</v>
      </c>
      <c r="AY141" s="95">
        <f>IF(K141&lt;&gt;"",IF(LEFT(K141,1)="S", Calculs!$C$55,0),0)</f>
        <v>0</v>
      </c>
      <c r="AZ141" s="95">
        <f>IF(L141&lt;&gt;"",IF(LEFT(L141,1)="S", Calculs!$C$51,0),0)</f>
        <v>0</v>
      </c>
      <c r="BA141" s="95">
        <f>IF(M141&lt;&gt;"",IF(LEFT(M141,1)="S", Calculs!$C$52,0),0)</f>
        <v>0</v>
      </c>
      <c r="BB141" s="96" t="str">
        <f t="shared" si="50"/>
        <v/>
      </c>
      <c r="BC141" s="207" t="str">
        <f t="shared" si="51"/>
        <v/>
      </c>
      <c r="BD141" s="96">
        <f>SUMIF(Calculs!$B$2:$B$34,BB141,Calculs!$C$2:$C$34)</f>
        <v>0</v>
      </c>
      <c r="BE141" s="95">
        <f>IF(Q141&lt;&gt;"",IF(LEFT(Q141,1)="S", Calculs!$C$52,0),0)</f>
        <v>0</v>
      </c>
      <c r="BF141" s="95">
        <f>IF(R141&lt;&gt;"",IF(LEFT(R141,1)="S", Calculs!$C$51,0),0)</f>
        <v>0</v>
      </c>
      <c r="BG141" s="95">
        <f>SUMIF(Calculs!$B$41:$B$46,LEFT(S141,2),Calculs!$C$41:$C$46)</f>
        <v>0</v>
      </c>
      <c r="BH141" s="95">
        <f>IF(T141&lt;&gt;"",IF(LEFT(T141,1)="S", Calculs!$C$48,0),0)</f>
        <v>0</v>
      </c>
      <c r="BI141" s="95">
        <f>IF(W141&lt;&gt;"",IF(LEFT(W141,3)="ETT", Calculs!$C$37,0),0)</f>
        <v>0</v>
      </c>
      <c r="BJ141" s="95">
        <f>IF(X141&lt;&gt;"",IF(LEFT(X141,1)="S", Calculs!$C$51,0),0)</f>
        <v>0</v>
      </c>
      <c r="BK141" s="95">
        <f>IF(Y141&lt;&gt;"",IF(LEFT(Y141,1)="S", Calculs!$C$52,0),0)</f>
        <v>0</v>
      </c>
      <c r="BL141" s="96" t="str">
        <f t="shared" si="52"/>
        <v/>
      </c>
      <c r="BM141" s="95">
        <f>SUMIF(Calculs!$B$32:$B$36,TRIM(BL141),Calculs!$C$32:$C$36)</f>
        <v>0</v>
      </c>
      <c r="BN141" s="95">
        <f>IF(V141&lt;&gt;"",IF(LEFT(V141,1)="S", SUMIF(Calculs!$B$57:$B$61, TRIM(BL141), Calculs!$C$57:$C$61),0),0)</f>
        <v>0</v>
      </c>
      <c r="BO141" s="93" t="str">
        <f t="shared" si="53"/>
        <v>N</v>
      </c>
      <c r="BP141" s="95">
        <f t="shared" si="54"/>
        <v>0</v>
      </c>
      <c r="BQ141" s="95" t="e">
        <f t="shared" si="55"/>
        <v>#VALUE!</v>
      </c>
      <c r="BR141" s="95" t="e">
        <f t="shared" si="56"/>
        <v>#VALUE!</v>
      </c>
    </row>
    <row r="142" spans="1:70" ht="12.75" customHeight="1">
      <c r="A142" s="81"/>
      <c r="B142" s="107"/>
      <c r="C142" s="1"/>
      <c r="D142" s="1"/>
      <c r="E142" s="1"/>
      <c r="F142" s="1"/>
      <c r="G142" s="1"/>
      <c r="H142" s="34"/>
      <c r="I142" s="83"/>
      <c r="J142" s="83"/>
      <c r="K142" s="83"/>
      <c r="L142" s="83"/>
      <c r="M142" s="83"/>
      <c r="N142" s="83"/>
      <c r="O142" s="83"/>
      <c r="P142" s="83"/>
      <c r="Q142" s="83"/>
      <c r="R142" s="1"/>
      <c r="S142" s="84"/>
      <c r="T142" s="84"/>
      <c r="V142" s="84"/>
      <c r="W142" s="83"/>
      <c r="X142" s="83"/>
      <c r="Y142" s="83"/>
      <c r="Z142" s="1"/>
      <c r="AA142" s="1"/>
      <c r="AB142" s="3"/>
      <c r="AC142" s="84"/>
      <c r="AD142" s="84"/>
      <c r="AE142" s="84"/>
      <c r="AF142" s="85"/>
      <c r="AG142" s="86"/>
      <c r="AH142" s="86"/>
      <c r="AI142" s="86"/>
      <c r="AJ142" s="86"/>
      <c r="AK142" s="87"/>
      <c r="AL142" s="87"/>
      <c r="AM142" s="87"/>
      <c r="AN142" s="87"/>
      <c r="AO142" s="88"/>
      <c r="AP142" s="89"/>
      <c r="AQ142" s="90" t="str">
        <f t="shared" si="43"/>
        <v/>
      </c>
      <c r="AR142" s="91">
        <f t="shared" si="44"/>
        <v>2</v>
      </c>
      <c r="AS142" s="92" t="str">
        <f t="shared" si="45"/>
        <v/>
      </c>
      <c r="AT142" s="93">
        <f t="shared" si="46"/>
        <v>0</v>
      </c>
      <c r="AU142" s="93">
        <f t="shared" si="47"/>
        <v>0</v>
      </c>
      <c r="AV142" s="93" t="str">
        <f t="shared" si="48"/>
        <v>01N</v>
      </c>
      <c r="AW142" s="94" t="str">
        <f t="shared" si="49"/>
        <v/>
      </c>
      <c r="AX142" s="95">
        <f>SUMIF(Calculs!$B$2:$B$34,AW142,Calculs!$C$2:$C$34)</f>
        <v>0</v>
      </c>
      <c r="AY142" s="95">
        <f>IF(K142&lt;&gt;"",IF(LEFT(K142,1)="S", Calculs!$C$55,0),0)</f>
        <v>0</v>
      </c>
      <c r="AZ142" s="95">
        <f>IF(L142&lt;&gt;"",IF(LEFT(L142,1)="S", Calculs!$C$51,0),0)</f>
        <v>0</v>
      </c>
      <c r="BA142" s="95">
        <f>IF(M142&lt;&gt;"",IF(LEFT(M142,1)="S", Calculs!$C$52,0),0)</f>
        <v>0</v>
      </c>
      <c r="BB142" s="96" t="str">
        <f t="shared" si="50"/>
        <v/>
      </c>
      <c r="BC142" s="207" t="str">
        <f t="shared" si="51"/>
        <v/>
      </c>
      <c r="BD142" s="96">
        <f>SUMIF(Calculs!$B$2:$B$34,BB142,Calculs!$C$2:$C$34)</f>
        <v>0</v>
      </c>
      <c r="BE142" s="95">
        <f>IF(Q142&lt;&gt;"",IF(LEFT(Q142,1)="S", Calculs!$C$52,0),0)</f>
        <v>0</v>
      </c>
      <c r="BF142" s="95">
        <f>IF(R142&lt;&gt;"",IF(LEFT(R142,1)="S", Calculs!$C$51,0),0)</f>
        <v>0</v>
      </c>
      <c r="BG142" s="95">
        <f>SUMIF(Calculs!$B$41:$B$46,LEFT(S142,2),Calculs!$C$41:$C$46)</f>
        <v>0</v>
      </c>
      <c r="BH142" s="95">
        <f>IF(T142&lt;&gt;"",IF(LEFT(T142,1)="S", Calculs!$C$48,0),0)</f>
        <v>0</v>
      </c>
      <c r="BI142" s="95">
        <f>IF(W142&lt;&gt;"",IF(LEFT(W142,3)="ETT", Calculs!$C$37,0),0)</f>
        <v>0</v>
      </c>
      <c r="BJ142" s="95">
        <f>IF(X142&lt;&gt;"",IF(LEFT(X142,1)="S", Calculs!$C$51,0),0)</f>
        <v>0</v>
      </c>
      <c r="BK142" s="95">
        <f>IF(Y142&lt;&gt;"",IF(LEFT(Y142,1)="S", Calculs!$C$52,0),0)</f>
        <v>0</v>
      </c>
      <c r="BL142" s="96" t="str">
        <f t="shared" si="52"/>
        <v/>
      </c>
      <c r="BM142" s="95">
        <f>SUMIF(Calculs!$B$32:$B$36,TRIM(BL142),Calculs!$C$32:$C$36)</f>
        <v>0</v>
      </c>
      <c r="BN142" s="95">
        <f>IF(V142&lt;&gt;"",IF(LEFT(V142,1)="S", SUMIF(Calculs!$B$57:$B$61, TRIM(BL142), Calculs!$C$57:$C$61),0),0)</f>
        <v>0</v>
      </c>
      <c r="BO142" s="93" t="str">
        <f t="shared" si="53"/>
        <v>N</v>
      </c>
      <c r="BP142" s="95">
        <f t="shared" si="54"/>
        <v>0</v>
      </c>
      <c r="BQ142" s="95" t="e">
        <f t="shared" si="55"/>
        <v>#VALUE!</v>
      </c>
      <c r="BR142" s="95" t="e">
        <f t="shared" si="56"/>
        <v>#VALUE!</v>
      </c>
    </row>
    <row r="143" spans="1:70" ht="12.75" customHeight="1">
      <c r="A143" s="81"/>
      <c r="B143" s="107"/>
      <c r="C143" s="1"/>
      <c r="D143" s="1"/>
      <c r="E143" s="1"/>
      <c r="F143" s="1"/>
      <c r="G143" s="1"/>
      <c r="H143" s="34"/>
      <c r="I143" s="83"/>
      <c r="J143" s="83"/>
      <c r="K143" s="83"/>
      <c r="L143" s="83"/>
      <c r="M143" s="83"/>
      <c r="N143" s="83"/>
      <c r="O143" s="83"/>
      <c r="P143" s="83"/>
      <c r="Q143" s="83"/>
      <c r="R143" s="1"/>
      <c r="S143" s="84"/>
      <c r="T143" s="84"/>
      <c r="V143" s="84"/>
      <c r="W143" s="83"/>
      <c r="X143" s="83"/>
      <c r="Y143" s="83"/>
      <c r="Z143" s="1"/>
      <c r="AA143" s="1"/>
      <c r="AB143" s="3"/>
      <c r="AC143" s="84"/>
      <c r="AD143" s="84"/>
      <c r="AE143" s="84"/>
      <c r="AF143" s="85"/>
      <c r="AG143" s="86"/>
      <c r="AH143" s="86"/>
      <c r="AI143" s="86"/>
      <c r="AJ143" s="86"/>
      <c r="AK143" s="87"/>
      <c r="AL143" s="87"/>
      <c r="AM143" s="87"/>
      <c r="AN143" s="87"/>
      <c r="AO143" s="88"/>
      <c r="AP143" s="89"/>
      <c r="AQ143" s="90" t="str">
        <f t="shared" si="43"/>
        <v/>
      </c>
      <c r="AR143" s="91">
        <f t="shared" si="44"/>
        <v>2</v>
      </c>
      <c r="AS143" s="92" t="str">
        <f t="shared" si="45"/>
        <v/>
      </c>
      <c r="AT143" s="93">
        <f t="shared" si="46"/>
        <v>0</v>
      </c>
      <c r="AU143" s="93">
        <f t="shared" si="47"/>
        <v>0</v>
      </c>
      <c r="AV143" s="93" t="str">
        <f t="shared" si="48"/>
        <v>01N</v>
      </c>
      <c r="AW143" s="94" t="str">
        <f t="shared" si="49"/>
        <v/>
      </c>
      <c r="AX143" s="95">
        <f>SUMIF(Calculs!$B$2:$B$34,AW143,Calculs!$C$2:$C$34)</f>
        <v>0</v>
      </c>
      <c r="AY143" s="95">
        <f>IF(K143&lt;&gt;"",IF(LEFT(K143,1)="S", Calculs!$C$55,0),0)</f>
        <v>0</v>
      </c>
      <c r="AZ143" s="95">
        <f>IF(L143&lt;&gt;"",IF(LEFT(L143,1)="S", Calculs!$C$51,0),0)</f>
        <v>0</v>
      </c>
      <c r="BA143" s="95">
        <f>IF(M143&lt;&gt;"",IF(LEFT(M143,1)="S", Calculs!$C$52,0),0)</f>
        <v>0</v>
      </c>
      <c r="BB143" s="96" t="str">
        <f t="shared" si="50"/>
        <v/>
      </c>
      <c r="BC143" s="207" t="str">
        <f t="shared" si="51"/>
        <v/>
      </c>
      <c r="BD143" s="96">
        <f>SUMIF(Calculs!$B$2:$B$34,BB143,Calculs!$C$2:$C$34)</f>
        <v>0</v>
      </c>
      <c r="BE143" s="95">
        <f>IF(Q143&lt;&gt;"",IF(LEFT(Q143,1)="S", Calculs!$C$52,0),0)</f>
        <v>0</v>
      </c>
      <c r="BF143" s="95">
        <f>IF(R143&lt;&gt;"",IF(LEFT(R143,1)="S", Calculs!$C$51,0),0)</f>
        <v>0</v>
      </c>
      <c r="BG143" s="95">
        <f>SUMIF(Calculs!$B$41:$B$46,LEFT(S143,2),Calculs!$C$41:$C$46)</f>
        <v>0</v>
      </c>
      <c r="BH143" s="95">
        <f>IF(T143&lt;&gt;"",IF(LEFT(T143,1)="S", Calculs!$C$48,0),0)</f>
        <v>0</v>
      </c>
      <c r="BI143" s="95">
        <f>IF(W143&lt;&gt;"",IF(LEFT(W143,3)="ETT", Calculs!$C$37,0),0)</f>
        <v>0</v>
      </c>
      <c r="BJ143" s="95">
        <f>IF(X143&lt;&gt;"",IF(LEFT(X143,1)="S", Calculs!$C$51,0),0)</f>
        <v>0</v>
      </c>
      <c r="BK143" s="95">
        <f>IF(Y143&lt;&gt;"",IF(LEFT(Y143,1)="S", Calculs!$C$52,0),0)</f>
        <v>0</v>
      </c>
      <c r="BL143" s="96" t="str">
        <f t="shared" si="52"/>
        <v/>
      </c>
      <c r="BM143" s="95">
        <f>SUMIF(Calculs!$B$32:$B$36,TRIM(BL143),Calculs!$C$32:$C$36)</f>
        <v>0</v>
      </c>
      <c r="BN143" s="95">
        <f>IF(V143&lt;&gt;"",IF(LEFT(V143,1)="S", SUMIF(Calculs!$B$57:$B$61, TRIM(BL143), Calculs!$C$57:$C$61),0),0)</f>
        <v>0</v>
      </c>
      <c r="BO143" s="93" t="str">
        <f t="shared" si="53"/>
        <v>N</v>
      </c>
      <c r="BP143" s="95">
        <f t="shared" si="54"/>
        <v>0</v>
      </c>
      <c r="BQ143" s="95" t="e">
        <f t="shared" si="55"/>
        <v>#VALUE!</v>
      </c>
      <c r="BR143" s="95" t="e">
        <f t="shared" si="56"/>
        <v>#VALUE!</v>
      </c>
    </row>
    <row r="144" spans="1:70" ht="12.75" customHeight="1">
      <c r="A144" s="81"/>
      <c r="B144" s="107"/>
      <c r="C144" s="1"/>
      <c r="D144" s="1"/>
      <c r="E144" s="1"/>
      <c r="F144" s="1"/>
      <c r="G144" s="1"/>
      <c r="H144" s="34"/>
      <c r="I144" s="83"/>
      <c r="J144" s="83"/>
      <c r="K144" s="83"/>
      <c r="L144" s="83"/>
      <c r="M144" s="83"/>
      <c r="N144" s="83"/>
      <c r="O144" s="83"/>
      <c r="P144" s="83"/>
      <c r="Q144" s="83"/>
      <c r="R144" s="1"/>
      <c r="S144" s="84"/>
      <c r="T144" s="84"/>
      <c r="V144" s="84"/>
      <c r="W144" s="83"/>
      <c r="X144" s="83"/>
      <c r="Y144" s="83"/>
      <c r="Z144" s="1"/>
      <c r="AA144" s="1"/>
      <c r="AB144" s="3"/>
      <c r="AC144" s="84"/>
      <c r="AD144" s="84"/>
      <c r="AE144" s="84"/>
      <c r="AF144" s="85"/>
      <c r="AG144" s="86"/>
      <c r="AH144" s="86"/>
      <c r="AI144" s="86"/>
      <c r="AJ144" s="86"/>
      <c r="AK144" s="87"/>
      <c r="AL144" s="87"/>
      <c r="AM144" s="87"/>
      <c r="AN144" s="87"/>
      <c r="AO144" s="88"/>
      <c r="AP144" s="89"/>
      <c r="AQ144" s="90" t="str">
        <f t="shared" si="43"/>
        <v/>
      </c>
      <c r="AR144" s="91">
        <f t="shared" si="44"/>
        <v>2</v>
      </c>
      <c r="AS144" s="92" t="str">
        <f t="shared" si="45"/>
        <v/>
      </c>
      <c r="AT144" s="93">
        <f t="shared" si="46"/>
        <v>0</v>
      </c>
      <c r="AU144" s="93">
        <f t="shared" si="47"/>
        <v>0</v>
      </c>
      <c r="AV144" s="93" t="str">
        <f t="shared" si="48"/>
        <v>01N</v>
      </c>
      <c r="AW144" s="94" t="str">
        <f t="shared" si="49"/>
        <v/>
      </c>
      <c r="AX144" s="95">
        <f>SUMIF(Calculs!$B$2:$B$34,AW144,Calculs!$C$2:$C$34)</f>
        <v>0</v>
      </c>
      <c r="AY144" s="95">
        <f>IF(K144&lt;&gt;"",IF(LEFT(K144,1)="S", Calculs!$C$55,0),0)</f>
        <v>0</v>
      </c>
      <c r="AZ144" s="95">
        <f>IF(L144&lt;&gt;"",IF(LEFT(L144,1)="S", Calculs!$C$51,0),0)</f>
        <v>0</v>
      </c>
      <c r="BA144" s="95">
        <f>IF(M144&lt;&gt;"",IF(LEFT(M144,1)="S", Calculs!$C$52,0),0)</f>
        <v>0</v>
      </c>
      <c r="BB144" s="96" t="str">
        <f t="shared" si="50"/>
        <v/>
      </c>
      <c r="BC144" s="207" t="str">
        <f t="shared" si="51"/>
        <v/>
      </c>
      <c r="BD144" s="96">
        <f>SUMIF(Calculs!$B$2:$B$34,BB144,Calculs!$C$2:$C$34)</f>
        <v>0</v>
      </c>
      <c r="BE144" s="95">
        <f>IF(Q144&lt;&gt;"",IF(LEFT(Q144,1)="S", Calculs!$C$52,0),0)</f>
        <v>0</v>
      </c>
      <c r="BF144" s="95">
        <f>IF(R144&lt;&gt;"",IF(LEFT(R144,1)="S", Calculs!$C$51,0),0)</f>
        <v>0</v>
      </c>
      <c r="BG144" s="95">
        <f>SUMIF(Calculs!$B$41:$B$46,LEFT(S144,2),Calculs!$C$41:$C$46)</f>
        <v>0</v>
      </c>
      <c r="BH144" s="95">
        <f>IF(T144&lt;&gt;"",IF(LEFT(T144,1)="S", Calculs!$C$48,0),0)</f>
        <v>0</v>
      </c>
      <c r="BI144" s="95">
        <f>IF(W144&lt;&gt;"",IF(LEFT(W144,3)="ETT", Calculs!$C$37,0),0)</f>
        <v>0</v>
      </c>
      <c r="BJ144" s="95">
        <f>IF(X144&lt;&gt;"",IF(LEFT(X144,1)="S", Calculs!$C$51,0),0)</f>
        <v>0</v>
      </c>
      <c r="BK144" s="95">
        <f>IF(Y144&lt;&gt;"",IF(LEFT(Y144,1)="S", Calculs!$C$52,0),0)</f>
        <v>0</v>
      </c>
      <c r="BL144" s="96" t="str">
        <f t="shared" si="52"/>
        <v/>
      </c>
      <c r="BM144" s="95">
        <f>SUMIF(Calculs!$B$32:$B$36,TRIM(BL144),Calculs!$C$32:$C$36)</f>
        <v>0</v>
      </c>
      <c r="BN144" s="95">
        <f>IF(V144&lt;&gt;"",IF(LEFT(V144,1)="S", SUMIF(Calculs!$B$57:$B$61, TRIM(BL144), Calculs!$C$57:$C$61),0),0)</f>
        <v>0</v>
      </c>
      <c r="BO144" s="93" t="str">
        <f t="shared" si="53"/>
        <v>N</v>
      </c>
      <c r="BP144" s="95">
        <f t="shared" si="54"/>
        <v>0</v>
      </c>
      <c r="BQ144" s="95" t="e">
        <f t="shared" si="55"/>
        <v>#VALUE!</v>
      </c>
      <c r="BR144" s="95" t="e">
        <f t="shared" si="56"/>
        <v>#VALUE!</v>
      </c>
    </row>
    <row r="145" spans="1:70" ht="12.75" customHeight="1">
      <c r="A145" s="81"/>
      <c r="B145" s="107"/>
      <c r="C145" s="1"/>
      <c r="D145" s="1"/>
      <c r="E145" s="1"/>
      <c r="F145" s="1"/>
      <c r="G145" s="1"/>
      <c r="H145" s="34"/>
      <c r="I145" s="83"/>
      <c r="J145" s="83"/>
      <c r="K145" s="83"/>
      <c r="L145" s="83"/>
      <c r="M145" s="83"/>
      <c r="N145" s="83"/>
      <c r="O145" s="83"/>
      <c r="P145" s="83"/>
      <c r="Q145" s="83"/>
      <c r="R145" s="1"/>
      <c r="S145" s="84"/>
      <c r="T145" s="84"/>
      <c r="V145" s="84"/>
      <c r="W145" s="83"/>
      <c r="X145" s="83"/>
      <c r="Y145" s="83"/>
      <c r="Z145" s="1"/>
      <c r="AA145" s="1"/>
      <c r="AB145" s="3"/>
      <c r="AC145" s="84"/>
      <c r="AD145" s="84"/>
      <c r="AE145" s="84"/>
      <c r="AF145" s="85"/>
      <c r="AG145" s="86"/>
      <c r="AH145" s="86"/>
      <c r="AI145" s="86"/>
      <c r="AJ145" s="86"/>
      <c r="AK145" s="87"/>
      <c r="AL145" s="87"/>
      <c r="AM145" s="87"/>
      <c r="AN145" s="87"/>
      <c r="AO145" s="88"/>
      <c r="AP145" s="89"/>
      <c r="AQ145" s="90" t="str">
        <f t="shared" si="43"/>
        <v/>
      </c>
      <c r="AR145" s="91">
        <f t="shared" si="44"/>
        <v>2</v>
      </c>
      <c r="AS145" s="92" t="str">
        <f t="shared" si="45"/>
        <v/>
      </c>
      <c r="AT145" s="93">
        <f t="shared" si="46"/>
        <v>0</v>
      </c>
      <c r="AU145" s="93">
        <f t="shared" si="47"/>
        <v>0</v>
      </c>
      <c r="AV145" s="93" t="str">
        <f t="shared" si="48"/>
        <v>01N</v>
      </c>
      <c r="AW145" s="94" t="str">
        <f t="shared" si="49"/>
        <v/>
      </c>
      <c r="AX145" s="95">
        <f>SUMIF(Calculs!$B$2:$B$34,AW145,Calculs!$C$2:$C$34)</f>
        <v>0</v>
      </c>
      <c r="AY145" s="95">
        <f>IF(K145&lt;&gt;"",IF(LEFT(K145,1)="S", Calculs!$C$55,0),0)</f>
        <v>0</v>
      </c>
      <c r="AZ145" s="95">
        <f>IF(L145&lt;&gt;"",IF(LEFT(L145,1)="S", Calculs!$C$51,0),0)</f>
        <v>0</v>
      </c>
      <c r="BA145" s="95">
        <f>IF(M145&lt;&gt;"",IF(LEFT(M145,1)="S", Calculs!$C$52,0),0)</f>
        <v>0</v>
      </c>
      <c r="BB145" s="96" t="str">
        <f t="shared" si="50"/>
        <v/>
      </c>
      <c r="BC145" s="207" t="str">
        <f t="shared" si="51"/>
        <v/>
      </c>
      <c r="BD145" s="96">
        <f>SUMIF(Calculs!$B$2:$B$34,BB145,Calculs!$C$2:$C$34)</f>
        <v>0</v>
      </c>
      <c r="BE145" s="95">
        <f>IF(Q145&lt;&gt;"",IF(LEFT(Q145,1)="S", Calculs!$C$52,0),0)</f>
        <v>0</v>
      </c>
      <c r="BF145" s="95">
        <f>IF(R145&lt;&gt;"",IF(LEFT(R145,1)="S", Calculs!$C$51,0),0)</f>
        <v>0</v>
      </c>
      <c r="BG145" s="95">
        <f>SUMIF(Calculs!$B$41:$B$46,LEFT(S145,2),Calculs!$C$41:$C$46)</f>
        <v>0</v>
      </c>
      <c r="BH145" s="95">
        <f>IF(T145&lt;&gt;"",IF(LEFT(T145,1)="S", Calculs!$C$48,0),0)</f>
        <v>0</v>
      </c>
      <c r="BI145" s="95">
        <f>IF(W145&lt;&gt;"",IF(LEFT(W145,3)="ETT", Calculs!$C$37,0),0)</f>
        <v>0</v>
      </c>
      <c r="BJ145" s="95">
        <f>IF(X145&lt;&gt;"",IF(LEFT(X145,1)="S", Calculs!$C$51,0),0)</f>
        <v>0</v>
      </c>
      <c r="BK145" s="95">
        <f>IF(Y145&lt;&gt;"",IF(LEFT(Y145,1)="S", Calculs!$C$52,0),0)</f>
        <v>0</v>
      </c>
      <c r="BL145" s="96" t="str">
        <f t="shared" si="52"/>
        <v/>
      </c>
      <c r="BM145" s="95">
        <f>SUMIF(Calculs!$B$32:$B$36,TRIM(BL145),Calculs!$C$32:$C$36)</f>
        <v>0</v>
      </c>
      <c r="BN145" s="95">
        <f>IF(V145&lt;&gt;"",IF(LEFT(V145,1)="S", SUMIF(Calculs!$B$57:$B$61, TRIM(BL145), Calculs!$C$57:$C$61),0),0)</f>
        <v>0</v>
      </c>
      <c r="BO145" s="93" t="str">
        <f t="shared" si="53"/>
        <v>N</v>
      </c>
      <c r="BP145" s="95">
        <f t="shared" si="54"/>
        <v>0</v>
      </c>
      <c r="BQ145" s="95" t="e">
        <f t="shared" si="55"/>
        <v>#VALUE!</v>
      </c>
      <c r="BR145" s="95" t="e">
        <f t="shared" si="56"/>
        <v>#VALUE!</v>
      </c>
    </row>
    <row r="146" spans="1:70" ht="12.75" customHeight="1">
      <c r="A146" s="81"/>
      <c r="B146" s="107"/>
      <c r="C146" s="1"/>
      <c r="D146" s="1"/>
      <c r="E146" s="1"/>
      <c r="F146" s="1"/>
      <c r="G146" s="1"/>
      <c r="H146" s="34"/>
      <c r="I146" s="83"/>
      <c r="J146" s="83"/>
      <c r="K146" s="83"/>
      <c r="L146" s="83"/>
      <c r="M146" s="83"/>
      <c r="N146" s="83"/>
      <c r="O146" s="83"/>
      <c r="P146" s="83"/>
      <c r="Q146" s="83"/>
      <c r="R146" s="1"/>
      <c r="S146" s="84"/>
      <c r="T146" s="84"/>
      <c r="V146" s="84"/>
      <c r="W146" s="83"/>
      <c r="X146" s="83"/>
      <c r="Y146" s="83"/>
      <c r="Z146" s="1"/>
      <c r="AA146" s="1"/>
      <c r="AB146" s="3"/>
      <c r="AC146" s="84"/>
      <c r="AD146" s="84"/>
      <c r="AE146" s="84"/>
      <c r="AF146" s="85"/>
      <c r="AG146" s="86"/>
      <c r="AH146" s="86"/>
      <c r="AI146" s="86"/>
      <c r="AJ146" s="86"/>
      <c r="AK146" s="87"/>
      <c r="AL146" s="87"/>
      <c r="AM146" s="87"/>
      <c r="AN146" s="87"/>
      <c r="AO146" s="88"/>
      <c r="AP146" s="89"/>
      <c r="AQ146" s="90" t="str">
        <f t="shared" si="43"/>
        <v/>
      </c>
      <c r="AR146" s="91">
        <f t="shared" si="44"/>
        <v>2</v>
      </c>
      <c r="AS146" s="92" t="str">
        <f t="shared" si="45"/>
        <v/>
      </c>
      <c r="AT146" s="93">
        <f t="shared" si="46"/>
        <v>0</v>
      </c>
      <c r="AU146" s="93">
        <f t="shared" si="47"/>
        <v>0</v>
      </c>
      <c r="AV146" s="93" t="str">
        <f t="shared" si="48"/>
        <v>01N</v>
      </c>
      <c r="AW146" s="94" t="str">
        <f t="shared" si="49"/>
        <v/>
      </c>
      <c r="AX146" s="95">
        <f>SUMIF(Calculs!$B$2:$B$34,AW146,Calculs!$C$2:$C$34)</f>
        <v>0</v>
      </c>
      <c r="AY146" s="95">
        <f>IF(K146&lt;&gt;"",IF(LEFT(K146,1)="S", Calculs!$C$55,0),0)</f>
        <v>0</v>
      </c>
      <c r="AZ146" s="95">
        <f>IF(L146&lt;&gt;"",IF(LEFT(L146,1)="S", Calculs!$C$51,0),0)</f>
        <v>0</v>
      </c>
      <c r="BA146" s="95">
        <f>IF(M146&lt;&gt;"",IF(LEFT(M146,1)="S", Calculs!$C$52,0),0)</f>
        <v>0</v>
      </c>
      <c r="BB146" s="96" t="str">
        <f t="shared" si="50"/>
        <v/>
      </c>
      <c r="BC146" s="207" t="str">
        <f t="shared" si="51"/>
        <v/>
      </c>
      <c r="BD146" s="96">
        <f>SUMIF(Calculs!$B$2:$B$34,BB146,Calculs!$C$2:$C$34)</f>
        <v>0</v>
      </c>
      <c r="BE146" s="95">
        <f>IF(Q146&lt;&gt;"",IF(LEFT(Q146,1)="S", Calculs!$C$52,0),0)</f>
        <v>0</v>
      </c>
      <c r="BF146" s="95">
        <f>IF(R146&lt;&gt;"",IF(LEFT(R146,1)="S", Calculs!$C$51,0),0)</f>
        <v>0</v>
      </c>
      <c r="BG146" s="95">
        <f>SUMIF(Calculs!$B$41:$B$46,LEFT(S146,2),Calculs!$C$41:$C$46)</f>
        <v>0</v>
      </c>
      <c r="BH146" s="95">
        <f>IF(T146&lt;&gt;"",IF(LEFT(T146,1)="S", Calculs!$C$48,0),0)</f>
        <v>0</v>
      </c>
      <c r="BI146" s="95">
        <f>IF(W146&lt;&gt;"",IF(LEFT(W146,3)="ETT", Calculs!$C$37,0),0)</f>
        <v>0</v>
      </c>
      <c r="BJ146" s="95">
        <f>IF(X146&lt;&gt;"",IF(LEFT(X146,1)="S", Calculs!$C$51,0),0)</f>
        <v>0</v>
      </c>
      <c r="BK146" s="95">
        <f>IF(Y146&lt;&gt;"",IF(LEFT(Y146,1)="S", Calculs!$C$52,0),0)</f>
        <v>0</v>
      </c>
      <c r="BL146" s="96" t="str">
        <f t="shared" si="52"/>
        <v/>
      </c>
      <c r="BM146" s="95">
        <f>SUMIF(Calculs!$B$32:$B$36,TRIM(BL146),Calculs!$C$32:$C$36)</f>
        <v>0</v>
      </c>
      <c r="BN146" s="95">
        <f>IF(V146&lt;&gt;"",IF(LEFT(V146,1)="S", SUMIF(Calculs!$B$57:$B$61, TRIM(BL146), Calculs!$C$57:$C$61),0),0)</f>
        <v>0</v>
      </c>
      <c r="BO146" s="93" t="str">
        <f t="shared" si="53"/>
        <v>N</v>
      </c>
      <c r="BP146" s="95">
        <f t="shared" si="54"/>
        <v>0</v>
      </c>
      <c r="BQ146" s="95" t="e">
        <f t="shared" si="55"/>
        <v>#VALUE!</v>
      </c>
      <c r="BR146" s="95" t="e">
        <f t="shared" si="56"/>
        <v>#VALUE!</v>
      </c>
    </row>
    <row r="147" spans="1:70" ht="12.75" customHeight="1">
      <c r="A147" s="81"/>
      <c r="B147" s="107"/>
      <c r="C147" s="1"/>
      <c r="D147" s="1"/>
      <c r="E147" s="1"/>
      <c r="F147" s="1"/>
      <c r="G147" s="1"/>
      <c r="H147" s="34"/>
      <c r="I147" s="83"/>
      <c r="J147" s="83"/>
      <c r="K147" s="83"/>
      <c r="L147" s="83"/>
      <c r="M147" s="83"/>
      <c r="N147" s="83"/>
      <c r="O147" s="83"/>
      <c r="P147" s="83"/>
      <c r="Q147" s="83"/>
      <c r="R147" s="1"/>
      <c r="S147" s="84"/>
      <c r="T147" s="84"/>
      <c r="V147" s="84"/>
      <c r="W147" s="83"/>
      <c r="X147" s="83"/>
      <c r="Y147" s="83"/>
      <c r="Z147" s="1"/>
      <c r="AA147" s="1"/>
      <c r="AB147" s="3"/>
      <c r="AC147" s="84"/>
      <c r="AD147" s="84"/>
      <c r="AE147" s="84"/>
      <c r="AF147" s="85"/>
      <c r="AG147" s="86"/>
      <c r="AH147" s="86"/>
      <c r="AI147" s="86"/>
      <c r="AJ147" s="86"/>
      <c r="AK147" s="87"/>
      <c r="AL147" s="87"/>
      <c r="AM147" s="87"/>
      <c r="AN147" s="87"/>
      <c r="AO147" s="88"/>
      <c r="AP147" s="89"/>
      <c r="AQ147" s="90" t="str">
        <f t="shared" si="43"/>
        <v/>
      </c>
      <c r="AR147" s="91">
        <f t="shared" si="44"/>
        <v>2</v>
      </c>
      <c r="AS147" s="92" t="str">
        <f t="shared" si="45"/>
        <v/>
      </c>
      <c r="AT147" s="93">
        <f t="shared" si="46"/>
        <v>0</v>
      </c>
      <c r="AU147" s="93">
        <f t="shared" si="47"/>
        <v>0</v>
      </c>
      <c r="AV147" s="93" t="str">
        <f t="shared" si="48"/>
        <v>01N</v>
      </c>
      <c r="AW147" s="94" t="str">
        <f t="shared" si="49"/>
        <v/>
      </c>
      <c r="AX147" s="95">
        <f>SUMIF(Calculs!$B$2:$B$34,AW147,Calculs!$C$2:$C$34)</f>
        <v>0</v>
      </c>
      <c r="AY147" s="95">
        <f>IF(K147&lt;&gt;"",IF(LEFT(K147,1)="S", Calculs!$C$55,0),0)</f>
        <v>0</v>
      </c>
      <c r="AZ147" s="95">
        <f>IF(L147&lt;&gt;"",IF(LEFT(L147,1)="S", Calculs!$C$51,0),0)</f>
        <v>0</v>
      </c>
      <c r="BA147" s="95">
        <f>IF(M147&lt;&gt;"",IF(LEFT(M147,1)="S", Calculs!$C$52,0),0)</f>
        <v>0</v>
      </c>
      <c r="BB147" s="96" t="str">
        <f t="shared" si="50"/>
        <v/>
      </c>
      <c r="BC147" s="207" t="str">
        <f t="shared" si="51"/>
        <v/>
      </c>
      <c r="BD147" s="96">
        <f>SUMIF(Calculs!$B$2:$B$34,BB147,Calculs!$C$2:$C$34)</f>
        <v>0</v>
      </c>
      <c r="BE147" s="95">
        <f>IF(Q147&lt;&gt;"",IF(LEFT(Q147,1)="S", Calculs!$C$52,0),0)</f>
        <v>0</v>
      </c>
      <c r="BF147" s="95">
        <f>IF(R147&lt;&gt;"",IF(LEFT(R147,1)="S", Calculs!$C$51,0),0)</f>
        <v>0</v>
      </c>
      <c r="BG147" s="95">
        <f>SUMIF(Calculs!$B$41:$B$46,LEFT(S147,2),Calculs!$C$41:$C$46)</f>
        <v>0</v>
      </c>
      <c r="BH147" s="95">
        <f>IF(T147&lt;&gt;"",IF(LEFT(T147,1)="S", Calculs!$C$48,0),0)</f>
        <v>0</v>
      </c>
      <c r="BI147" s="95">
        <f>IF(W147&lt;&gt;"",IF(LEFT(W147,3)="ETT", Calculs!$C$37,0),0)</f>
        <v>0</v>
      </c>
      <c r="BJ147" s="95">
        <f>IF(X147&lt;&gt;"",IF(LEFT(X147,1)="S", Calculs!$C$51,0),0)</f>
        <v>0</v>
      </c>
      <c r="BK147" s="95">
        <f>IF(Y147&lt;&gt;"",IF(LEFT(Y147,1)="S", Calculs!$C$52,0),0)</f>
        <v>0</v>
      </c>
      <c r="BL147" s="96" t="str">
        <f t="shared" si="52"/>
        <v/>
      </c>
      <c r="BM147" s="95">
        <f>SUMIF(Calculs!$B$32:$B$36,TRIM(BL147),Calculs!$C$32:$C$36)</f>
        <v>0</v>
      </c>
      <c r="BN147" s="95">
        <f>IF(V147&lt;&gt;"",IF(LEFT(V147,1)="S", SUMIF(Calculs!$B$57:$B$61, TRIM(BL147), Calculs!$C$57:$C$61),0),0)</f>
        <v>0</v>
      </c>
      <c r="BO147" s="93" t="str">
        <f t="shared" si="53"/>
        <v>N</v>
      </c>
      <c r="BP147" s="95">
        <f t="shared" si="54"/>
        <v>0</v>
      </c>
      <c r="BQ147" s="95" t="e">
        <f t="shared" si="55"/>
        <v>#VALUE!</v>
      </c>
      <c r="BR147" s="95" t="e">
        <f t="shared" si="56"/>
        <v>#VALUE!</v>
      </c>
    </row>
    <row r="148" spans="1:70" ht="12.75" customHeight="1">
      <c r="A148" s="81"/>
      <c r="B148" s="107"/>
      <c r="C148" s="1"/>
      <c r="D148" s="1"/>
      <c r="E148" s="1"/>
      <c r="F148" s="1"/>
      <c r="G148" s="1"/>
      <c r="H148" s="34"/>
      <c r="I148" s="83"/>
      <c r="J148" s="83"/>
      <c r="K148" s="83"/>
      <c r="L148" s="83"/>
      <c r="M148" s="83"/>
      <c r="N148" s="83"/>
      <c r="O148" s="83"/>
      <c r="P148" s="83"/>
      <c r="Q148" s="83"/>
      <c r="R148" s="1"/>
      <c r="S148" s="84"/>
      <c r="T148" s="84"/>
      <c r="V148" s="84"/>
      <c r="W148" s="83"/>
      <c r="X148" s="83"/>
      <c r="Y148" s="83"/>
      <c r="Z148" s="1"/>
      <c r="AA148" s="1"/>
      <c r="AB148" s="3"/>
      <c r="AC148" s="84"/>
      <c r="AD148" s="84"/>
      <c r="AE148" s="84"/>
      <c r="AF148" s="85"/>
      <c r="AG148" s="86"/>
      <c r="AH148" s="86"/>
      <c r="AI148" s="86"/>
      <c r="AJ148" s="86"/>
      <c r="AK148" s="87"/>
      <c r="AL148" s="87"/>
      <c r="AM148" s="87"/>
      <c r="AN148" s="87"/>
      <c r="AO148" s="88"/>
      <c r="AP148" s="89"/>
      <c r="AQ148" s="90" t="str">
        <f t="shared" si="43"/>
        <v/>
      </c>
      <c r="AR148" s="91">
        <f t="shared" si="44"/>
        <v>2</v>
      </c>
      <c r="AS148" s="92" t="str">
        <f t="shared" si="45"/>
        <v/>
      </c>
      <c r="AT148" s="93">
        <f t="shared" si="46"/>
        <v>0</v>
      </c>
      <c r="AU148" s="93">
        <f t="shared" si="47"/>
        <v>0</v>
      </c>
      <c r="AV148" s="93" t="str">
        <f t="shared" si="48"/>
        <v>01N</v>
      </c>
      <c r="AW148" s="94" t="str">
        <f t="shared" si="49"/>
        <v/>
      </c>
      <c r="AX148" s="95">
        <f>SUMIF(Calculs!$B$2:$B$34,AW148,Calculs!$C$2:$C$34)</f>
        <v>0</v>
      </c>
      <c r="AY148" s="95">
        <f>IF(K148&lt;&gt;"",IF(LEFT(K148,1)="S", Calculs!$C$55,0),0)</f>
        <v>0</v>
      </c>
      <c r="AZ148" s="95">
        <f>IF(L148&lt;&gt;"",IF(LEFT(L148,1)="S", Calculs!$C$51,0),0)</f>
        <v>0</v>
      </c>
      <c r="BA148" s="95">
        <f>IF(M148&lt;&gt;"",IF(LEFT(M148,1)="S", Calculs!$C$52,0),0)</f>
        <v>0</v>
      </c>
      <c r="BB148" s="96" t="str">
        <f t="shared" si="50"/>
        <v/>
      </c>
      <c r="BC148" s="207" t="str">
        <f t="shared" si="51"/>
        <v/>
      </c>
      <c r="BD148" s="96">
        <f>SUMIF(Calculs!$B$2:$B$34,BB148,Calculs!$C$2:$C$34)</f>
        <v>0</v>
      </c>
      <c r="BE148" s="95">
        <f>IF(Q148&lt;&gt;"",IF(LEFT(Q148,1)="S", Calculs!$C$52,0),0)</f>
        <v>0</v>
      </c>
      <c r="BF148" s="95">
        <f>IF(R148&lt;&gt;"",IF(LEFT(R148,1)="S", Calculs!$C$51,0),0)</f>
        <v>0</v>
      </c>
      <c r="BG148" s="95">
        <f>SUMIF(Calculs!$B$41:$B$46,LEFT(S148,2),Calculs!$C$41:$C$46)</f>
        <v>0</v>
      </c>
      <c r="BH148" s="95">
        <f>IF(T148&lt;&gt;"",IF(LEFT(T148,1)="S", Calculs!$C$48,0),0)</f>
        <v>0</v>
      </c>
      <c r="BI148" s="95">
        <f>IF(W148&lt;&gt;"",IF(LEFT(W148,3)="ETT", Calculs!$C$37,0),0)</f>
        <v>0</v>
      </c>
      <c r="BJ148" s="95">
        <f>IF(X148&lt;&gt;"",IF(LEFT(X148,1)="S", Calculs!$C$51,0),0)</f>
        <v>0</v>
      </c>
      <c r="BK148" s="95">
        <f>IF(Y148&lt;&gt;"",IF(LEFT(Y148,1)="S", Calculs!$C$52,0),0)</f>
        <v>0</v>
      </c>
      <c r="BL148" s="96" t="str">
        <f t="shared" si="52"/>
        <v/>
      </c>
      <c r="BM148" s="95">
        <f>SUMIF(Calculs!$B$32:$B$36,TRIM(BL148),Calculs!$C$32:$C$36)</f>
        <v>0</v>
      </c>
      <c r="BN148" s="95">
        <f>IF(V148&lt;&gt;"",IF(LEFT(V148,1)="S", SUMIF(Calculs!$B$57:$B$61, TRIM(BL148), Calculs!$C$57:$C$61),0),0)</f>
        <v>0</v>
      </c>
      <c r="BO148" s="93" t="str">
        <f t="shared" si="53"/>
        <v>N</v>
      </c>
      <c r="BP148" s="95">
        <f t="shared" si="54"/>
        <v>0</v>
      </c>
      <c r="BQ148" s="95" t="e">
        <f t="shared" si="55"/>
        <v>#VALUE!</v>
      </c>
      <c r="BR148" s="95" t="e">
        <f t="shared" si="56"/>
        <v>#VALUE!</v>
      </c>
    </row>
    <row r="149" spans="1:70" ht="12.75" customHeight="1">
      <c r="A149" s="81"/>
      <c r="B149" s="107"/>
      <c r="C149" s="1"/>
      <c r="D149" s="1"/>
      <c r="E149" s="1"/>
      <c r="F149" s="1"/>
      <c r="G149" s="1"/>
      <c r="H149" s="34"/>
      <c r="I149" s="83"/>
      <c r="J149" s="83"/>
      <c r="K149" s="83"/>
      <c r="L149" s="83"/>
      <c r="M149" s="83"/>
      <c r="N149" s="83"/>
      <c r="O149" s="83"/>
      <c r="P149" s="83"/>
      <c r="Q149" s="83"/>
      <c r="R149" s="1"/>
      <c r="S149" s="84"/>
      <c r="T149" s="84"/>
      <c r="V149" s="84"/>
      <c r="W149" s="83"/>
      <c r="X149" s="83"/>
      <c r="Y149" s="83"/>
      <c r="Z149" s="1"/>
      <c r="AA149" s="1"/>
      <c r="AB149" s="3"/>
      <c r="AC149" s="84"/>
      <c r="AD149" s="84"/>
      <c r="AE149" s="84"/>
      <c r="AF149" s="85"/>
      <c r="AG149" s="86"/>
      <c r="AH149" s="86"/>
      <c r="AI149" s="86"/>
      <c r="AJ149" s="86"/>
      <c r="AK149" s="87"/>
      <c r="AL149" s="87"/>
      <c r="AM149" s="87"/>
      <c r="AN149" s="87"/>
      <c r="AO149" s="88"/>
      <c r="AP149" s="89"/>
      <c r="AQ149" s="90" t="str">
        <f t="shared" si="43"/>
        <v/>
      </c>
      <c r="AR149" s="91">
        <f t="shared" si="44"/>
        <v>2</v>
      </c>
      <c r="AS149" s="92" t="str">
        <f t="shared" si="45"/>
        <v/>
      </c>
      <c r="AT149" s="93">
        <f t="shared" si="46"/>
        <v>0</v>
      </c>
      <c r="AU149" s="93">
        <f t="shared" si="47"/>
        <v>0</v>
      </c>
      <c r="AV149" s="93" t="str">
        <f t="shared" si="48"/>
        <v>01N</v>
      </c>
      <c r="AW149" s="94" t="str">
        <f t="shared" si="49"/>
        <v/>
      </c>
      <c r="AX149" s="95">
        <f>SUMIF(Calculs!$B$2:$B$34,AW149,Calculs!$C$2:$C$34)</f>
        <v>0</v>
      </c>
      <c r="AY149" s="95">
        <f>IF(K149&lt;&gt;"",IF(LEFT(K149,1)="S", Calculs!$C$55,0),0)</f>
        <v>0</v>
      </c>
      <c r="AZ149" s="95">
        <f>IF(L149&lt;&gt;"",IF(LEFT(L149,1)="S", Calculs!$C$51,0),0)</f>
        <v>0</v>
      </c>
      <c r="BA149" s="95">
        <f>IF(M149&lt;&gt;"",IF(LEFT(M149,1)="S", Calculs!$C$52,0),0)</f>
        <v>0</v>
      </c>
      <c r="BB149" s="96" t="str">
        <f t="shared" si="50"/>
        <v/>
      </c>
      <c r="BC149" s="207" t="str">
        <f t="shared" si="51"/>
        <v/>
      </c>
      <c r="BD149" s="96">
        <f>SUMIF(Calculs!$B$2:$B$34,BB149,Calculs!$C$2:$C$34)</f>
        <v>0</v>
      </c>
      <c r="BE149" s="95">
        <f>IF(Q149&lt;&gt;"",IF(LEFT(Q149,1)="S", Calculs!$C$52,0),0)</f>
        <v>0</v>
      </c>
      <c r="BF149" s="95">
        <f>IF(R149&lt;&gt;"",IF(LEFT(R149,1)="S", Calculs!$C$51,0),0)</f>
        <v>0</v>
      </c>
      <c r="BG149" s="95">
        <f>SUMIF(Calculs!$B$41:$B$46,LEFT(S149,2),Calculs!$C$41:$C$46)</f>
        <v>0</v>
      </c>
      <c r="BH149" s="95">
        <f>IF(T149&lt;&gt;"",IF(LEFT(T149,1)="S", Calculs!$C$48,0),0)</f>
        <v>0</v>
      </c>
      <c r="BI149" s="95">
        <f>IF(W149&lt;&gt;"",IF(LEFT(W149,3)="ETT", Calculs!$C$37,0),0)</f>
        <v>0</v>
      </c>
      <c r="BJ149" s="95">
        <f>IF(X149&lt;&gt;"",IF(LEFT(X149,1)="S", Calculs!$C$51,0),0)</f>
        <v>0</v>
      </c>
      <c r="BK149" s="95">
        <f>IF(Y149&lt;&gt;"",IF(LEFT(Y149,1)="S", Calculs!$C$52,0),0)</f>
        <v>0</v>
      </c>
      <c r="BL149" s="96" t="str">
        <f t="shared" si="52"/>
        <v/>
      </c>
      <c r="BM149" s="95">
        <f>SUMIF(Calculs!$B$32:$B$36,TRIM(BL149),Calculs!$C$32:$C$36)</f>
        <v>0</v>
      </c>
      <c r="BN149" s="95">
        <f>IF(V149&lt;&gt;"",IF(LEFT(V149,1)="S", SUMIF(Calculs!$B$57:$B$61, TRIM(BL149), Calculs!$C$57:$C$61),0),0)</f>
        <v>0</v>
      </c>
      <c r="BO149" s="93" t="str">
        <f t="shared" si="53"/>
        <v>N</v>
      </c>
      <c r="BP149" s="95">
        <f t="shared" si="54"/>
        <v>0</v>
      </c>
      <c r="BQ149" s="95" t="e">
        <f t="shared" si="55"/>
        <v>#VALUE!</v>
      </c>
      <c r="BR149" s="95" t="e">
        <f t="shared" si="56"/>
        <v>#VALUE!</v>
      </c>
    </row>
    <row r="150" spans="1:70" ht="12.75" customHeight="1">
      <c r="A150" s="81"/>
      <c r="B150" s="107"/>
      <c r="C150" s="1"/>
      <c r="D150" s="1"/>
      <c r="E150" s="1"/>
      <c r="F150" s="1"/>
      <c r="G150" s="1"/>
      <c r="H150" s="34"/>
      <c r="I150" s="83"/>
      <c r="J150" s="83"/>
      <c r="K150" s="83"/>
      <c r="L150" s="83"/>
      <c r="M150" s="83"/>
      <c r="N150" s="83"/>
      <c r="O150" s="83"/>
      <c r="P150" s="83"/>
      <c r="Q150" s="83"/>
      <c r="R150" s="1"/>
      <c r="S150" s="84"/>
      <c r="T150" s="84"/>
      <c r="V150" s="84"/>
      <c r="W150" s="83"/>
      <c r="X150" s="83"/>
      <c r="Y150" s="83"/>
      <c r="Z150" s="1"/>
      <c r="AA150" s="1"/>
      <c r="AB150" s="3"/>
      <c r="AC150" s="84"/>
      <c r="AD150" s="84"/>
      <c r="AE150" s="84"/>
      <c r="AF150" s="85"/>
      <c r="AG150" s="86"/>
      <c r="AH150" s="86"/>
      <c r="AI150" s="86"/>
      <c r="AJ150" s="86"/>
      <c r="AK150" s="87"/>
      <c r="AL150" s="87"/>
      <c r="AM150" s="87"/>
      <c r="AN150" s="87"/>
      <c r="AO150" s="88"/>
      <c r="AP150" s="89"/>
      <c r="AQ150" s="90" t="str">
        <f t="shared" si="43"/>
        <v/>
      </c>
      <c r="AR150" s="91">
        <f t="shared" si="44"/>
        <v>2</v>
      </c>
      <c r="AS150" s="92" t="str">
        <f t="shared" si="45"/>
        <v/>
      </c>
      <c r="AT150" s="93">
        <f t="shared" si="46"/>
        <v>0</v>
      </c>
      <c r="AU150" s="93">
        <f t="shared" si="47"/>
        <v>0</v>
      </c>
      <c r="AV150" s="93" t="str">
        <f t="shared" si="48"/>
        <v>01N</v>
      </c>
      <c r="AW150" s="94" t="str">
        <f t="shared" si="49"/>
        <v/>
      </c>
      <c r="AX150" s="95">
        <f>SUMIF(Calculs!$B$2:$B$34,AW150,Calculs!$C$2:$C$34)</f>
        <v>0</v>
      </c>
      <c r="AY150" s="95">
        <f>IF(K150&lt;&gt;"",IF(LEFT(K150,1)="S", Calculs!$C$55,0),0)</f>
        <v>0</v>
      </c>
      <c r="AZ150" s="95">
        <f>IF(L150&lt;&gt;"",IF(LEFT(L150,1)="S", Calculs!$C$51,0),0)</f>
        <v>0</v>
      </c>
      <c r="BA150" s="95">
        <f>IF(M150&lt;&gt;"",IF(LEFT(M150,1)="S", Calculs!$C$52,0),0)</f>
        <v>0</v>
      </c>
      <c r="BB150" s="96" t="str">
        <f t="shared" si="50"/>
        <v/>
      </c>
      <c r="BC150" s="207" t="str">
        <f t="shared" si="51"/>
        <v/>
      </c>
      <c r="BD150" s="96">
        <f>SUMIF(Calculs!$B$2:$B$34,BB150,Calculs!$C$2:$C$34)</f>
        <v>0</v>
      </c>
      <c r="BE150" s="95">
        <f>IF(Q150&lt;&gt;"",IF(LEFT(Q150,1)="S", Calculs!$C$52,0),0)</f>
        <v>0</v>
      </c>
      <c r="BF150" s="95">
        <f>IF(R150&lt;&gt;"",IF(LEFT(R150,1)="S", Calculs!$C$51,0),0)</f>
        <v>0</v>
      </c>
      <c r="BG150" s="95">
        <f>SUMIF(Calculs!$B$41:$B$46,LEFT(S150,2),Calculs!$C$41:$C$46)</f>
        <v>0</v>
      </c>
      <c r="BH150" s="95">
        <f>IF(T150&lt;&gt;"",IF(LEFT(T150,1)="S", Calculs!$C$48,0),0)</f>
        <v>0</v>
      </c>
      <c r="BI150" s="95">
        <f>IF(W150&lt;&gt;"",IF(LEFT(W150,3)="ETT", Calculs!$C$37,0),0)</f>
        <v>0</v>
      </c>
      <c r="BJ150" s="95">
        <f>IF(X150&lt;&gt;"",IF(LEFT(X150,1)="S", Calculs!$C$51,0),0)</f>
        <v>0</v>
      </c>
      <c r="BK150" s="95">
        <f>IF(Y150&lt;&gt;"",IF(LEFT(Y150,1)="S", Calculs!$C$52,0),0)</f>
        <v>0</v>
      </c>
      <c r="BL150" s="96" t="str">
        <f t="shared" si="52"/>
        <v/>
      </c>
      <c r="BM150" s="95">
        <f>SUMIF(Calculs!$B$32:$B$36,TRIM(BL150),Calculs!$C$32:$C$36)</f>
        <v>0</v>
      </c>
      <c r="BN150" s="95">
        <f>IF(V150&lt;&gt;"",IF(LEFT(V150,1)="S", SUMIF(Calculs!$B$57:$B$61, TRIM(BL150), Calculs!$C$57:$C$61),0),0)</f>
        <v>0</v>
      </c>
      <c r="BO150" s="93" t="str">
        <f t="shared" si="53"/>
        <v>N</v>
      </c>
      <c r="BP150" s="95">
        <f t="shared" si="54"/>
        <v>0</v>
      </c>
      <c r="BQ150" s="95" t="e">
        <f t="shared" si="55"/>
        <v>#VALUE!</v>
      </c>
      <c r="BR150" s="95" t="e">
        <f t="shared" si="56"/>
        <v>#VALUE!</v>
      </c>
    </row>
    <row r="151" spans="1:70" ht="12.75" customHeight="1">
      <c r="A151" s="81"/>
      <c r="B151" s="107"/>
      <c r="C151" s="1"/>
      <c r="D151" s="1"/>
      <c r="E151" s="1"/>
      <c r="F151" s="1"/>
      <c r="G151" s="1"/>
      <c r="H151" s="34"/>
      <c r="I151" s="83"/>
      <c r="J151" s="83"/>
      <c r="K151" s="83"/>
      <c r="L151" s="83"/>
      <c r="M151" s="83"/>
      <c r="N151" s="83"/>
      <c r="O151" s="83"/>
      <c r="P151" s="83"/>
      <c r="Q151" s="83"/>
      <c r="R151" s="1"/>
      <c r="S151" s="84"/>
      <c r="T151" s="84"/>
      <c r="V151" s="84"/>
      <c r="W151" s="83"/>
      <c r="X151" s="83"/>
      <c r="Y151" s="83"/>
      <c r="Z151" s="1"/>
      <c r="AA151" s="1"/>
      <c r="AB151" s="3"/>
      <c r="AC151" s="84"/>
      <c r="AD151" s="84"/>
      <c r="AE151" s="84"/>
      <c r="AF151" s="85"/>
      <c r="AG151" s="86"/>
      <c r="AH151" s="86"/>
      <c r="AI151" s="86"/>
      <c r="AJ151" s="86"/>
      <c r="AK151" s="87"/>
      <c r="AL151" s="87"/>
      <c r="AM151" s="87"/>
      <c r="AN151" s="87"/>
      <c r="AO151" s="88"/>
      <c r="AP151" s="89"/>
      <c r="AQ151" s="90" t="str">
        <f t="shared" si="43"/>
        <v/>
      </c>
      <c r="AR151" s="91">
        <f t="shared" si="44"/>
        <v>2</v>
      </c>
      <c r="AS151" s="92" t="str">
        <f t="shared" si="45"/>
        <v/>
      </c>
      <c r="AT151" s="93">
        <f t="shared" si="46"/>
        <v>0</v>
      </c>
      <c r="AU151" s="93">
        <f t="shared" si="47"/>
        <v>0</v>
      </c>
      <c r="AV151" s="93" t="str">
        <f t="shared" si="48"/>
        <v>01N</v>
      </c>
      <c r="AW151" s="94" t="str">
        <f t="shared" si="49"/>
        <v/>
      </c>
      <c r="AX151" s="95">
        <f>SUMIF(Calculs!$B$2:$B$34,AW151,Calculs!$C$2:$C$34)</f>
        <v>0</v>
      </c>
      <c r="AY151" s="95">
        <f>IF(K151&lt;&gt;"",IF(LEFT(K151,1)="S", Calculs!$C$55,0),0)</f>
        <v>0</v>
      </c>
      <c r="AZ151" s="95">
        <f>IF(L151&lt;&gt;"",IF(LEFT(L151,1)="S", Calculs!$C$51,0),0)</f>
        <v>0</v>
      </c>
      <c r="BA151" s="95">
        <f>IF(M151&lt;&gt;"",IF(LEFT(M151,1)="S", Calculs!$C$52,0),0)</f>
        <v>0</v>
      </c>
      <c r="BB151" s="96" t="str">
        <f t="shared" si="50"/>
        <v/>
      </c>
      <c r="BC151" s="207" t="str">
        <f t="shared" si="51"/>
        <v/>
      </c>
      <c r="BD151" s="96">
        <f>SUMIF(Calculs!$B$2:$B$34,BB151,Calculs!$C$2:$C$34)</f>
        <v>0</v>
      </c>
      <c r="BE151" s="95">
        <f>IF(Q151&lt;&gt;"",IF(LEFT(Q151,1)="S", Calculs!$C$52,0),0)</f>
        <v>0</v>
      </c>
      <c r="BF151" s="95">
        <f>IF(R151&lt;&gt;"",IF(LEFT(R151,1)="S", Calculs!$C$51,0),0)</f>
        <v>0</v>
      </c>
      <c r="BG151" s="95">
        <f>SUMIF(Calculs!$B$41:$B$46,LEFT(S151,2),Calculs!$C$41:$C$46)</f>
        <v>0</v>
      </c>
      <c r="BH151" s="95">
        <f>IF(T151&lt;&gt;"",IF(LEFT(T151,1)="S", Calculs!$C$48,0),0)</f>
        <v>0</v>
      </c>
      <c r="BI151" s="95">
        <f>IF(W151&lt;&gt;"",IF(LEFT(W151,3)="ETT", Calculs!$C$37,0),0)</f>
        <v>0</v>
      </c>
      <c r="BJ151" s="95">
        <f>IF(X151&lt;&gt;"",IF(LEFT(X151,1)="S", Calculs!$C$51,0),0)</f>
        <v>0</v>
      </c>
      <c r="BK151" s="95">
        <f>IF(Y151&lt;&gt;"",IF(LEFT(Y151,1)="S", Calculs!$C$52,0),0)</f>
        <v>0</v>
      </c>
      <c r="BL151" s="96" t="str">
        <f t="shared" si="52"/>
        <v/>
      </c>
      <c r="BM151" s="95">
        <f>SUMIF(Calculs!$B$32:$B$36,TRIM(BL151),Calculs!$C$32:$C$36)</f>
        <v>0</v>
      </c>
      <c r="BN151" s="95">
        <f>IF(V151&lt;&gt;"",IF(LEFT(V151,1)="S", SUMIF(Calculs!$B$57:$B$61, TRIM(BL151), Calculs!$C$57:$C$61),0),0)</f>
        <v>0</v>
      </c>
      <c r="BO151" s="93" t="str">
        <f t="shared" si="53"/>
        <v>N</v>
      </c>
      <c r="BP151" s="95">
        <f t="shared" si="54"/>
        <v>0</v>
      </c>
      <c r="BQ151" s="95" t="e">
        <f t="shared" si="55"/>
        <v>#VALUE!</v>
      </c>
      <c r="BR151" s="95" t="e">
        <f t="shared" si="56"/>
        <v>#VALUE!</v>
      </c>
    </row>
    <row r="152" spans="1:70" ht="12.75" customHeight="1">
      <c r="A152" s="81"/>
      <c r="B152" s="107"/>
      <c r="C152" s="1"/>
      <c r="D152" s="1"/>
      <c r="E152" s="1"/>
      <c r="F152" s="1"/>
      <c r="G152" s="1"/>
      <c r="H152" s="34"/>
      <c r="I152" s="83"/>
      <c r="J152" s="83"/>
      <c r="K152" s="83"/>
      <c r="L152" s="83"/>
      <c r="M152" s="83"/>
      <c r="N152" s="83"/>
      <c r="O152" s="83"/>
      <c r="P152" s="83"/>
      <c r="Q152" s="83"/>
      <c r="R152" s="1"/>
      <c r="S152" s="84"/>
      <c r="T152" s="84"/>
      <c r="V152" s="84"/>
      <c r="W152" s="83"/>
      <c r="X152" s="83"/>
      <c r="Y152" s="83"/>
      <c r="Z152" s="1"/>
      <c r="AA152" s="1"/>
      <c r="AB152" s="3"/>
      <c r="AC152" s="84"/>
      <c r="AD152" s="84"/>
      <c r="AE152" s="84"/>
      <c r="AF152" s="85"/>
      <c r="AG152" s="86"/>
      <c r="AH152" s="86"/>
      <c r="AI152" s="86"/>
      <c r="AJ152" s="86"/>
      <c r="AK152" s="87"/>
      <c r="AL152" s="87"/>
      <c r="AM152" s="87"/>
      <c r="AN152" s="87"/>
      <c r="AO152" s="88"/>
      <c r="AP152" s="89"/>
      <c r="AQ152" s="90" t="str">
        <f t="shared" si="43"/>
        <v/>
      </c>
      <c r="AR152" s="91">
        <f t="shared" si="44"/>
        <v>2</v>
      </c>
      <c r="AS152" s="92" t="str">
        <f t="shared" si="45"/>
        <v/>
      </c>
      <c r="AT152" s="93">
        <f t="shared" si="46"/>
        <v>0</v>
      </c>
      <c r="AU152" s="93">
        <f t="shared" si="47"/>
        <v>0</v>
      </c>
      <c r="AV152" s="93" t="str">
        <f t="shared" si="48"/>
        <v>01N</v>
      </c>
      <c r="AW152" s="94" t="str">
        <f t="shared" si="49"/>
        <v/>
      </c>
      <c r="AX152" s="95">
        <f>SUMIF(Calculs!$B$2:$B$34,AW152,Calculs!$C$2:$C$34)</f>
        <v>0</v>
      </c>
      <c r="AY152" s="95">
        <f>IF(K152&lt;&gt;"",IF(LEFT(K152,1)="S", Calculs!$C$55,0),0)</f>
        <v>0</v>
      </c>
      <c r="AZ152" s="95">
        <f>IF(L152&lt;&gt;"",IF(LEFT(L152,1)="S", Calculs!$C$51,0),0)</f>
        <v>0</v>
      </c>
      <c r="BA152" s="95">
        <f>IF(M152&lt;&gt;"",IF(LEFT(M152,1)="S", Calculs!$C$52,0),0)</f>
        <v>0</v>
      </c>
      <c r="BB152" s="96" t="str">
        <f t="shared" si="50"/>
        <v/>
      </c>
      <c r="BC152" s="207" t="str">
        <f t="shared" si="51"/>
        <v/>
      </c>
      <c r="BD152" s="96">
        <f>SUMIF(Calculs!$B$2:$B$34,BB152,Calculs!$C$2:$C$34)</f>
        <v>0</v>
      </c>
      <c r="BE152" s="95">
        <f>IF(Q152&lt;&gt;"",IF(LEFT(Q152,1)="S", Calculs!$C$52,0),0)</f>
        <v>0</v>
      </c>
      <c r="BF152" s="95">
        <f>IF(R152&lt;&gt;"",IF(LEFT(R152,1)="S", Calculs!$C$51,0),0)</f>
        <v>0</v>
      </c>
      <c r="BG152" s="95">
        <f>SUMIF(Calculs!$B$41:$B$46,LEFT(S152,2),Calculs!$C$41:$C$46)</f>
        <v>0</v>
      </c>
      <c r="BH152" s="95">
        <f>IF(T152&lt;&gt;"",IF(LEFT(T152,1)="S", Calculs!$C$48,0),0)</f>
        <v>0</v>
      </c>
      <c r="BI152" s="95">
        <f>IF(W152&lt;&gt;"",IF(LEFT(W152,3)="ETT", Calculs!$C$37,0),0)</f>
        <v>0</v>
      </c>
      <c r="BJ152" s="95">
        <f>IF(X152&lt;&gt;"",IF(LEFT(X152,1)="S", Calculs!$C$51,0),0)</f>
        <v>0</v>
      </c>
      <c r="BK152" s="95">
        <f>IF(Y152&lt;&gt;"",IF(LEFT(Y152,1)="S", Calculs!$C$52,0),0)</f>
        <v>0</v>
      </c>
      <c r="BL152" s="96" t="str">
        <f t="shared" si="52"/>
        <v/>
      </c>
      <c r="BM152" s="95">
        <f>SUMIF(Calculs!$B$32:$B$36,TRIM(BL152),Calculs!$C$32:$C$36)</f>
        <v>0</v>
      </c>
      <c r="BN152" s="95">
        <f>IF(V152&lt;&gt;"",IF(LEFT(V152,1)="S", SUMIF(Calculs!$B$57:$B$61, TRIM(BL152), Calculs!$C$57:$C$61),0),0)</f>
        <v>0</v>
      </c>
      <c r="BO152" s="93" t="str">
        <f t="shared" si="53"/>
        <v>N</v>
      </c>
      <c r="BP152" s="95">
        <f t="shared" si="54"/>
        <v>0</v>
      </c>
      <c r="BQ152" s="95" t="e">
        <f t="shared" si="55"/>
        <v>#VALUE!</v>
      </c>
      <c r="BR152" s="95" t="e">
        <f t="shared" si="56"/>
        <v>#VALUE!</v>
      </c>
    </row>
    <row r="153" spans="1:70" ht="12.75" customHeight="1">
      <c r="A153" s="81"/>
      <c r="B153" s="107"/>
      <c r="C153" s="1"/>
      <c r="D153" s="1"/>
      <c r="E153" s="1"/>
      <c r="F153" s="1"/>
      <c r="G153" s="1"/>
      <c r="H153" s="34"/>
      <c r="I153" s="83"/>
      <c r="J153" s="83"/>
      <c r="K153" s="83"/>
      <c r="L153" s="83"/>
      <c r="M153" s="83"/>
      <c r="N153" s="83"/>
      <c r="O153" s="83"/>
      <c r="P153" s="83"/>
      <c r="Q153" s="83"/>
      <c r="R153" s="1"/>
      <c r="S153" s="84"/>
      <c r="T153" s="84"/>
      <c r="V153" s="84"/>
      <c r="W153" s="83"/>
      <c r="X153" s="83"/>
      <c r="Y153" s="83"/>
      <c r="Z153" s="1"/>
      <c r="AA153" s="1"/>
      <c r="AB153" s="3"/>
      <c r="AC153" s="84"/>
      <c r="AD153" s="84"/>
      <c r="AE153" s="84"/>
      <c r="AF153" s="85"/>
      <c r="AG153" s="86"/>
      <c r="AH153" s="86"/>
      <c r="AI153" s="86"/>
      <c r="AJ153" s="86"/>
      <c r="AK153" s="87"/>
      <c r="AL153" s="87"/>
      <c r="AM153" s="87"/>
      <c r="AN153" s="87"/>
      <c r="AO153" s="88"/>
      <c r="AP153" s="89"/>
      <c r="AQ153" s="90" t="str">
        <f t="shared" si="43"/>
        <v/>
      </c>
      <c r="AR153" s="91">
        <f t="shared" si="44"/>
        <v>2</v>
      </c>
      <c r="AS153" s="92" t="str">
        <f t="shared" si="45"/>
        <v/>
      </c>
      <c r="AT153" s="93">
        <f t="shared" si="46"/>
        <v>0</v>
      </c>
      <c r="AU153" s="93">
        <f t="shared" si="47"/>
        <v>0</v>
      </c>
      <c r="AV153" s="93" t="str">
        <f t="shared" si="48"/>
        <v>01N</v>
      </c>
      <c r="AW153" s="94" t="str">
        <f t="shared" si="49"/>
        <v/>
      </c>
      <c r="AX153" s="95">
        <f>SUMIF(Calculs!$B$2:$B$34,AW153,Calculs!$C$2:$C$34)</f>
        <v>0</v>
      </c>
      <c r="AY153" s="95">
        <f>IF(K153&lt;&gt;"",IF(LEFT(K153,1)="S", Calculs!$C$55,0),0)</f>
        <v>0</v>
      </c>
      <c r="AZ153" s="95">
        <f>IF(L153&lt;&gt;"",IF(LEFT(L153,1)="S", Calculs!$C$51,0),0)</f>
        <v>0</v>
      </c>
      <c r="BA153" s="95">
        <f>IF(M153&lt;&gt;"",IF(LEFT(M153,1)="S", Calculs!$C$52,0),0)</f>
        <v>0</v>
      </c>
      <c r="BB153" s="96" t="str">
        <f t="shared" si="50"/>
        <v/>
      </c>
      <c r="BC153" s="207" t="str">
        <f t="shared" si="51"/>
        <v/>
      </c>
      <c r="BD153" s="96">
        <f>SUMIF(Calculs!$B$2:$B$34,BB153,Calculs!$C$2:$C$34)</f>
        <v>0</v>
      </c>
      <c r="BE153" s="95">
        <f>IF(Q153&lt;&gt;"",IF(LEFT(Q153,1)="S", Calculs!$C$52,0),0)</f>
        <v>0</v>
      </c>
      <c r="BF153" s="95">
        <f>IF(R153&lt;&gt;"",IF(LEFT(R153,1)="S", Calculs!$C$51,0),0)</f>
        <v>0</v>
      </c>
      <c r="BG153" s="95">
        <f>SUMIF(Calculs!$B$41:$B$46,LEFT(S153,2),Calculs!$C$41:$C$46)</f>
        <v>0</v>
      </c>
      <c r="BH153" s="95">
        <f>IF(T153&lt;&gt;"",IF(LEFT(T153,1)="S", Calculs!$C$48,0),0)</f>
        <v>0</v>
      </c>
      <c r="BI153" s="95">
        <f>IF(W153&lt;&gt;"",IF(LEFT(W153,3)="ETT", Calculs!$C$37,0),0)</f>
        <v>0</v>
      </c>
      <c r="BJ153" s="95">
        <f>IF(X153&lt;&gt;"",IF(LEFT(X153,1)="S", Calculs!$C$51,0),0)</f>
        <v>0</v>
      </c>
      <c r="BK153" s="95">
        <f>IF(Y153&lt;&gt;"",IF(LEFT(Y153,1)="S", Calculs!$C$52,0),0)</f>
        <v>0</v>
      </c>
      <c r="BL153" s="96" t="str">
        <f t="shared" si="52"/>
        <v/>
      </c>
      <c r="BM153" s="95">
        <f>SUMIF(Calculs!$B$32:$B$36,TRIM(BL153),Calculs!$C$32:$C$36)</f>
        <v>0</v>
      </c>
      <c r="BN153" s="95">
        <f>IF(V153&lt;&gt;"",IF(LEFT(V153,1)="S", SUMIF(Calculs!$B$57:$B$61, TRIM(BL153), Calculs!$C$57:$C$61),0),0)</f>
        <v>0</v>
      </c>
      <c r="BO153" s="93" t="str">
        <f t="shared" si="53"/>
        <v>N</v>
      </c>
      <c r="BP153" s="95">
        <f t="shared" si="54"/>
        <v>0</v>
      </c>
      <c r="BQ153" s="95" t="e">
        <f t="shared" si="55"/>
        <v>#VALUE!</v>
      </c>
      <c r="BR153" s="95" t="e">
        <f t="shared" si="56"/>
        <v>#VALUE!</v>
      </c>
    </row>
    <row r="154" spans="1:70" ht="12.75" customHeight="1">
      <c r="A154" s="81"/>
      <c r="B154" s="107"/>
      <c r="C154" s="1"/>
      <c r="D154" s="1"/>
      <c r="E154" s="1"/>
      <c r="F154" s="1"/>
      <c r="G154" s="1"/>
      <c r="H154" s="34"/>
      <c r="I154" s="83"/>
      <c r="J154" s="83"/>
      <c r="K154" s="83"/>
      <c r="L154" s="83"/>
      <c r="M154" s="83"/>
      <c r="N154" s="83"/>
      <c r="O154" s="83"/>
      <c r="P154" s="83"/>
      <c r="Q154" s="83"/>
      <c r="R154" s="1"/>
      <c r="S154" s="84"/>
      <c r="T154" s="84"/>
      <c r="V154" s="84"/>
      <c r="W154" s="83"/>
      <c r="X154" s="83"/>
      <c r="Y154" s="83"/>
      <c r="Z154" s="1"/>
      <c r="AA154" s="1"/>
      <c r="AB154" s="3"/>
      <c r="AC154" s="84"/>
      <c r="AD154" s="84"/>
      <c r="AE154" s="84"/>
      <c r="AF154" s="85"/>
      <c r="AG154" s="86"/>
      <c r="AH154" s="86"/>
      <c r="AI154" s="86"/>
      <c r="AJ154" s="86"/>
      <c r="AK154" s="87"/>
      <c r="AL154" s="87"/>
      <c r="AM154" s="87"/>
      <c r="AN154" s="87"/>
      <c r="AO154" s="88"/>
      <c r="AP154" s="89"/>
      <c r="AQ154" s="90" t="str">
        <f t="shared" si="43"/>
        <v/>
      </c>
      <c r="AR154" s="91">
        <f t="shared" si="44"/>
        <v>2</v>
      </c>
      <c r="AS154" s="92" t="str">
        <f t="shared" si="45"/>
        <v/>
      </c>
      <c r="AT154" s="93">
        <f t="shared" si="46"/>
        <v>0</v>
      </c>
      <c r="AU154" s="93">
        <f t="shared" si="47"/>
        <v>0</v>
      </c>
      <c r="AV154" s="93" t="str">
        <f t="shared" si="48"/>
        <v>01N</v>
      </c>
      <c r="AW154" s="94" t="str">
        <f t="shared" si="49"/>
        <v/>
      </c>
      <c r="AX154" s="95">
        <f>SUMIF(Calculs!$B$2:$B$34,AW154,Calculs!$C$2:$C$34)</f>
        <v>0</v>
      </c>
      <c r="AY154" s="95">
        <f>IF(K154&lt;&gt;"",IF(LEFT(K154,1)="S", Calculs!$C$55,0),0)</f>
        <v>0</v>
      </c>
      <c r="AZ154" s="95">
        <f>IF(L154&lt;&gt;"",IF(LEFT(L154,1)="S", Calculs!$C$51,0),0)</f>
        <v>0</v>
      </c>
      <c r="BA154" s="95">
        <f>IF(M154&lt;&gt;"",IF(LEFT(M154,1)="S", Calculs!$C$52,0),0)</f>
        <v>0</v>
      </c>
      <c r="BB154" s="96" t="str">
        <f t="shared" si="50"/>
        <v/>
      </c>
      <c r="BC154" s="207" t="str">
        <f t="shared" si="51"/>
        <v/>
      </c>
      <c r="BD154" s="96">
        <f>SUMIF(Calculs!$B$2:$B$34,BB154,Calculs!$C$2:$C$34)</f>
        <v>0</v>
      </c>
      <c r="BE154" s="95">
        <f>IF(Q154&lt;&gt;"",IF(LEFT(Q154,1)="S", Calculs!$C$52,0),0)</f>
        <v>0</v>
      </c>
      <c r="BF154" s="95">
        <f>IF(R154&lt;&gt;"",IF(LEFT(R154,1)="S", Calculs!$C$51,0),0)</f>
        <v>0</v>
      </c>
      <c r="BG154" s="95">
        <f>SUMIF(Calculs!$B$41:$B$46,LEFT(S154,2),Calculs!$C$41:$C$46)</f>
        <v>0</v>
      </c>
      <c r="BH154" s="95">
        <f>IF(T154&lt;&gt;"",IF(LEFT(T154,1)="S", Calculs!$C$48,0),0)</f>
        <v>0</v>
      </c>
      <c r="BI154" s="95">
        <f>IF(W154&lt;&gt;"",IF(LEFT(W154,3)="ETT", Calculs!$C$37,0),0)</f>
        <v>0</v>
      </c>
      <c r="BJ154" s="95">
        <f>IF(X154&lt;&gt;"",IF(LEFT(X154,1)="S", Calculs!$C$51,0),0)</f>
        <v>0</v>
      </c>
      <c r="BK154" s="95">
        <f>IF(Y154&lt;&gt;"",IF(LEFT(Y154,1)="S", Calculs!$C$52,0),0)</f>
        <v>0</v>
      </c>
      <c r="BL154" s="96" t="str">
        <f t="shared" si="52"/>
        <v/>
      </c>
      <c r="BM154" s="95">
        <f>SUMIF(Calculs!$B$32:$B$36,TRIM(BL154),Calculs!$C$32:$C$36)</f>
        <v>0</v>
      </c>
      <c r="BN154" s="95">
        <f>IF(V154&lt;&gt;"",IF(LEFT(V154,1)="S", SUMIF(Calculs!$B$57:$B$61, TRIM(BL154), Calculs!$C$57:$C$61),0),0)</f>
        <v>0</v>
      </c>
      <c r="BO154" s="93" t="str">
        <f t="shared" si="53"/>
        <v>N</v>
      </c>
      <c r="BP154" s="95">
        <f t="shared" si="54"/>
        <v>0</v>
      </c>
      <c r="BQ154" s="95" t="e">
        <f t="shared" si="55"/>
        <v>#VALUE!</v>
      </c>
      <c r="BR154" s="95" t="e">
        <f t="shared" si="56"/>
        <v>#VALUE!</v>
      </c>
    </row>
    <row r="155" spans="1:70" ht="12.75" customHeight="1">
      <c r="A155" s="81"/>
      <c r="B155" s="107"/>
      <c r="C155" s="1"/>
      <c r="D155" s="1"/>
      <c r="E155" s="1"/>
      <c r="F155" s="1"/>
      <c r="G155" s="1"/>
      <c r="H155" s="34"/>
      <c r="I155" s="83"/>
      <c r="J155" s="83"/>
      <c r="K155" s="83"/>
      <c r="L155" s="83"/>
      <c r="M155" s="83"/>
      <c r="N155" s="83"/>
      <c r="O155" s="83"/>
      <c r="P155" s="83"/>
      <c r="Q155" s="83"/>
      <c r="R155" s="1"/>
      <c r="S155" s="84"/>
      <c r="T155" s="84"/>
      <c r="V155" s="84"/>
      <c r="W155" s="83"/>
      <c r="X155" s="83"/>
      <c r="Y155" s="83"/>
      <c r="Z155" s="1"/>
      <c r="AA155" s="1"/>
      <c r="AB155" s="3"/>
      <c r="AC155" s="84"/>
      <c r="AD155" s="84"/>
      <c r="AE155" s="84"/>
      <c r="AF155" s="85"/>
      <c r="AG155" s="86"/>
      <c r="AH155" s="86"/>
      <c r="AI155" s="86"/>
      <c r="AJ155" s="86"/>
      <c r="AK155" s="87"/>
      <c r="AL155" s="87"/>
      <c r="AM155" s="87"/>
      <c r="AN155" s="87"/>
      <c r="AO155" s="88"/>
      <c r="AP155" s="89"/>
      <c r="AQ155" s="90" t="str">
        <f t="shared" si="43"/>
        <v/>
      </c>
      <c r="AR155" s="91">
        <f t="shared" si="44"/>
        <v>2</v>
      </c>
      <c r="AS155" s="92" t="str">
        <f t="shared" si="45"/>
        <v/>
      </c>
      <c r="AT155" s="93">
        <f t="shared" si="46"/>
        <v>0</v>
      </c>
      <c r="AU155" s="93">
        <f t="shared" si="47"/>
        <v>0</v>
      </c>
      <c r="AV155" s="93" t="str">
        <f t="shared" si="48"/>
        <v>01N</v>
      </c>
      <c r="AW155" s="94" t="str">
        <f t="shared" si="49"/>
        <v/>
      </c>
      <c r="AX155" s="95">
        <f>SUMIF(Calculs!$B$2:$B$34,AW155,Calculs!$C$2:$C$34)</f>
        <v>0</v>
      </c>
      <c r="AY155" s="95">
        <f>IF(K155&lt;&gt;"",IF(LEFT(K155,1)="S", Calculs!$C$55,0),0)</f>
        <v>0</v>
      </c>
      <c r="AZ155" s="95">
        <f>IF(L155&lt;&gt;"",IF(LEFT(L155,1)="S", Calculs!$C$51,0),0)</f>
        <v>0</v>
      </c>
      <c r="BA155" s="95">
        <f>IF(M155&lt;&gt;"",IF(LEFT(M155,1)="S", Calculs!$C$52,0),0)</f>
        <v>0</v>
      </c>
      <c r="BB155" s="96" t="str">
        <f t="shared" si="50"/>
        <v/>
      </c>
      <c r="BC155" s="207" t="str">
        <f t="shared" si="51"/>
        <v/>
      </c>
      <c r="BD155" s="96">
        <f>SUMIF(Calculs!$B$2:$B$34,BB155,Calculs!$C$2:$C$34)</f>
        <v>0</v>
      </c>
      <c r="BE155" s="95">
        <f>IF(Q155&lt;&gt;"",IF(LEFT(Q155,1)="S", Calculs!$C$52,0),0)</f>
        <v>0</v>
      </c>
      <c r="BF155" s="95">
        <f>IF(R155&lt;&gt;"",IF(LEFT(R155,1)="S", Calculs!$C$51,0),0)</f>
        <v>0</v>
      </c>
      <c r="BG155" s="95">
        <f>SUMIF(Calculs!$B$41:$B$46,LEFT(S155,2),Calculs!$C$41:$C$46)</f>
        <v>0</v>
      </c>
      <c r="BH155" s="95">
        <f>IF(T155&lt;&gt;"",IF(LEFT(T155,1)="S", Calculs!$C$48,0),0)</f>
        <v>0</v>
      </c>
      <c r="BI155" s="95">
        <f>IF(W155&lt;&gt;"",IF(LEFT(W155,3)="ETT", Calculs!$C$37,0),0)</f>
        <v>0</v>
      </c>
      <c r="BJ155" s="95">
        <f>IF(X155&lt;&gt;"",IF(LEFT(X155,1)="S", Calculs!$C$51,0),0)</f>
        <v>0</v>
      </c>
      <c r="BK155" s="95">
        <f>IF(Y155&lt;&gt;"",IF(LEFT(Y155,1)="S", Calculs!$C$52,0),0)</f>
        <v>0</v>
      </c>
      <c r="BL155" s="96" t="str">
        <f t="shared" si="52"/>
        <v/>
      </c>
      <c r="BM155" s="95">
        <f>SUMIF(Calculs!$B$32:$B$36,TRIM(BL155),Calculs!$C$32:$C$36)</f>
        <v>0</v>
      </c>
      <c r="BN155" s="95">
        <f>IF(V155&lt;&gt;"",IF(LEFT(V155,1)="S", SUMIF(Calculs!$B$57:$B$61, TRIM(BL155), Calculs!$C$57:$C$61),0),0)</f>
        <v>0</v>
      </c>
      <c r="BO155" s="93" t="str">
        <f t="shared" si="53"/>
        <v>N</v>
      </c>
      <c r="BP155" s="95">
        <f t="shared" si="54"/>
        <v>0</v>
      </c>
      <c r="BQ155" s="95" t="e">
        <f t="shared" si="55"/>
        <v>#VALUE!</v>
      </c>
      <c r="BR155" s="95" t="e">
        <f t="shared" si="56"/>
        <v>#VALUE!</v>
      </c>
    </row>
    <row r="156" spans="1:70" ht="12.75" customHeight="1">
      <c r="A156" s="81"/>
      <c r="B156" s="107"/>
      <c r="C156" s="1"/>
      <c r="D156" s="1"/>
      <c r="E156" s="1"/>
      <c r="F156" s="1"/>
      <c r="G156" s="1"/>
      <c r="H156" s="34"/>
      <c r="I156" s="83"/>
      <c r="J156" s="83"/>
      <c r="K156" s="83"/>
      <c r="L156" s="83"/>
      <c r="M156" s="83"/>
      <c r="N156" s="83"/>
      <c r="O156" s="83"/>
      <c r="P156" s="83"/>
      <c r="Q156" s="83"/>
      <c r="R156" s="1"/>
      <c r="S156" s="84"/>
      <c r="T156" s="84"/>
      <c r="V156" s="84"/>
      <c r="W156" s="83"/>
      <c r="X156" s="83"/>
      <c r="Y156" s="83"/>
      <c r="Z156" s="1"/>
      <c r="AA156" s="1"/>
      <c r="AB156" s="3"/>
      <c r="AC156" s="84"/>
      <c r="AD156" s="84"/>
      <c r="AE156" s="84"/>
      <c r="AF156" s="85"/>
      <c r="AG156" s="86"/>
      <c r="AH156" s="86"/>
      <c r="AI156" s="86"/>
      <c r="AJ156" s="86"/>
      <c r="AK156" s="87"/>
      <c r="AL156" s="87"/>
      <c r="AM156" s="87"/>
      <c r="AN156" s="87"/>
      <c r="AO156" s="88"/>
      <c r="AP156" s="89"/>
      <c r="AQ156" s="90" t="str">
        <f t="shared" si="43"/>
        <v/>
      </c>
      <c r="AR156" s="91">
        <f t="shared" si="44"/>
        <v>2</v>
      </c>
      <c r="AS156" s="92" t="str">
        <f t="shared" si="45"/>
        <v/>
      </c>
      <c r="AT156" s="93">
        <f t="shared" si="46"/>
        <v>0</v>
      </c>
      <c r="AU156" s="93">
        <f t="shared" si="47"/>
        <v>0</v>
      </c>
      <c r="AV156" s="93" t="str">
        <f t="shared" si="48"/>
        <v>01N</v>
      </c>
      <c r="AW156" s="94" t="str">
        <f t="shared" si="49"/>
        <v/>
      </c>
      <c r="AX156" s="95">
        <f>SUMIF(Calculs!$B$2:$B$34,AW156,Calculs!$C$2:$C$34)</f>
        <v>0</v>
      </c>
      <c r="AY156" s="95">
        <f>IF(K156&lt;&gt;"",IF(LEFT(K156,1)="S", Calculs!$C$55,0),0)</f>
        <v>0</v>
      </c>
      <c r="AZ156" s="95">
        <f>IF(L156&lt;&gt;"",IF(LEFT(L156,1)="S", Calculs!$C$51,0),0)</f>
        <v>0</v>
      </c>
      <c r="BA156" s="95">
        <f>IF(M156&lt;&gt;"",IF(LEFT(M156,1)="S", Calculs!$C$52,0),0)</f>
        <v>0</v>
      </c>
      <c r="BB156" s="96" t="str">
        <f t="shared" si="50"/>
        <v/>
      </c>
      <c r="BC156" s="207" t="str">
        <f t="shared" si="51"/>
        <v/>
      </c>
      <c r="BD156" s="96">
        <f>SUMIF(Calculs!$B$2:$B$34,BB156,Calculs!$C$2:$C$34)</f>
        <v>0</v>
      </c>
      <c r="BE156" s="95">
        <f>IF(Q156&lt;&gt;"",IF(LEFT(Q156,1)="S", Calculs!$C$52,0),0)</f>
        <v>0</v>
      </c>
      <c r="BF156" s="95">
        <f>IF(R156&lt;&gt;"",IF(LEFT(R156,1)="S", Calculs!$C$51,0),0)</f>
        <v>0</v>
      </c>
      <c r="BG156" s="95">
        <f>SUMIF(Calculs!$B$41:$B$46,LEFT(S156,2),Calculs!$C$41:$C$46)</f>
        <v>0</v>
      </c>
      <c r="BH156" s="95">
        <f>IF(T156&lt;&gt;"",IF(LEFT(T156,1)="S", Calculs!$C$48,0),0)</f>
        <v>0</v>
      </c>
      <c r="BI156" s="95">
        <f>IF(W156&lt;&gt;"",IF(LEFT(W156,3)="ETT", Calculs!$C$37,0),0)</f>
        <v>0</v>
      </c>
      <c r="BJ156" s="95">
        <f>IF(X156&lt;&gt;"",IF(LEFT(X156,1)="S", Calculs!$C$51,0),0)</f>
        <v>0</v>
      </c>
      <c r="BK156" s="95">
        <f>IF(Y156&lt;&gt;"",IF(LEFT(Y156,1)="S", Calculs!$C$52,0),0)</f>
        <v>0</v>
      </c>
      <c r="BL156" s="96" t="str">
        <f t="shared" si="52"/>
        <v/>
      </c>
      <c r="BM156" s="95">
        <f>SUMIF(Calculs!$B$32:$B$36,TRIM(BL156),Calculs!$C$32:$C$36)</f>
        <v>0</v>
      </c>
      <c r="BN156" s="95">
        <f>IF(V156&lt;&gt;"",IF(LEFT(V156,1)="S", SUMIF(Calculs!$B$57:$B$61, TRIM(BL156), Calculs!$C$57:$C$61),0),0)</f>
        <v>0</v>
      </c>
      <c r="BO156" s="93" t="str">
        <f t="shared" si="53"/>
        <v>N</v>
      </c>
      <c r="BP156" s="95">
        <f t="shared" si="54"/>
        <v>0</v>
      </c>
      <c r="BQ156" s="95" t="e">
        <f t="shared" si="55"/>
        <v>#VALUE!</v>
      </c>
      <c r="BR156" s="95" t="e">
        <f t="shared" si="56"/>
        <v>#VALUE!</v>
      </c>
    </row>
    <row r="157" spans="1:70" ht="12.75" customHeight="1">
      <c r="A157" s="81"/>
      <c r="B157" s="107"/>
      <c r="C157" s="1"/>
      <c r="D157" s="1"/>
      <c r="E157" s="1"/>
      <c r="F157" s="1"/>
      <c r="G157" s="1"/>
      <c r="H157" s="34"/>
      <c r="I157" s="83"/>
      <c r="J157" s="83"/>
      <c r="K157" s="83"/>
      <c r="L157" s="83"/>
      <c r="M157" s="83"/>
      <c r="N157" s="83"/>
      <c r="O157" s="83"/>
      <c r="P157" s="83"/>
      <c r="Q157" s="83"/>
      <c r="R157" s="1"/>
      <c r="S157" s="84"/>
      <c r="T157" s="84"/>
      <c r="V157" s="84"/>
      <c r="W157" s="83"/>
      <c r="X157" s="83"/>
      <c r="Y157" s="83"/>
      <c r="Z157" s="1"/>
      <c r="AA157" s="1"/>
      <c r="AB157" s="3"/>
      <c r="AC157" s="84"/>
      <c r="AD157" s="84"/>
      <c r="AE157" s="84"/>
      <c r="AF157" s="85"/>
      <c r="AG157" s="86"/>
      <c r="AH157" s="86"/>
      <c r="AI157" s="86"/>
      <c r="AJ157" s="86"/>
      <c r="AK157" s="87"/>
      <c r="AL157" s="87"/>
      <c r="AM157" s="87"/>
      <c r="AN157" s="87"/>
      <c r="AO157" s="88"/>
      <c r="AP157" s="89"/>
      <c r="AQ157" s="90" t="str">
        <f t="shared" si="43"/>
        <v/>
      </c>
      <c r="AR157" s="91">
        <f t="shared" si="44"/>
        <v>2</v>
      </c>
      <c r="AS157" s="92" t="str">
        <f t="shared" si="45"/>
        <v/>
      </c>
      <c r="AT157" s="93">
        <f t="shared" si="46"/>
        <v>0</v>
      </c>
      <c r="AU157" s="93">
        <f t="shared" si="47"/>
        <v>0</v>
      </c>
      <c r="AV157" s="93" t="str">
        <f t="shared" si="48"/>
        <v>01N</v>
      </c>
      <c r="AW157" s="94" t="str">
        <f t="shared" si="49"/>
        <v/>
      </c>
      <c r="AX157" s="95">
        <f>SUMIF(Calculs!$B$2:$B$34,AW157,Calculs!$C$2:$C$34)</f>
        <v>0</v>
      </c>
      <c r="AY157" s="95">
        <f>IF(K157&lt;&gt;"",IF(LEFT(K157,1)="S", Calculs!$C$55,0),0)</f>
        <v>0</v>
      </c>
      <c r="AZ157" s="95">
        <f>IF(L157&lt;&gt;"",IF(LEFT(L157,1)="S", Calculs!$C$51,0),0)</f>
        <v>0</v>
      </c>
      <c r="BA157" s="95">
        <f>IF(M157&lt;&gt;"",IF(LEFT(M157,1)="S", Calculs!$C$52,0),0)</f>
        <v>0</v>
      </c>
      <c r="BB157" s="96" t="str">
        <f t="shared" si="50"/>
        <v/>
      </c>
      <c r="BC157" s="207" t="str">
        <f t="shared" si="51"/>
        <v/>
      </c>
      <c r="BD157" s="96">
        <f>SUMIF(Calculs!$B$2:$B$34,BB157,Calculs!$C$2:$C$34)</f>
        <v>0</v>
      </c>
      <c r="BE157" s="95">
        <f>IF(Q157&lt;&gt;"",IF(LEFT(Q157,1)="S", Calculs!$C$52,0),0)</f>
        <v>0</v>
      </c>
      <c r="BF157" s="95">
        <f>IF(R157&lt;&gt;"",IF(LEFT(R157,1)="S", Calculs!$C$51,0),0)</f>
        <v>0</v>
      </c>
      <c r="BG157" s="95">
        <f>SUMIF(Calculs!$B$41:$B$46,LEFT(S157,2),Calculs!$C$41:$C$46)</f>
        <v>0</v>
      </c>
      <c r="BH157" s="95">
        <f>IF(T157&lt;&gt;"",IF(LEFT(T157,1)="S", Calculs!$C$48,0),0)</f>
        <v>0</v>
      </c>
      <c r="BI157" s="95">
        <f>IF(W157&lt;&gt;"",IF(LEFT(W157,3)="ETT", Calculs!$C$37,0),0)</f>
        <v>0</v>
      </c>
      <c r="BJ157" s="95">
        <f>IF(X157&lt;&gt;"",IF(LEFT(X157,1)="S", Calculs!$C$51,0),0)</f>
        <v>0</v>
      </c>
      <c r="BK157" s="95">
        <f>IF(Y157&lt;&gt;"",IF(LEFT(Y157,1)="S", Calculs!$C$52,0),0)</f>
        <v>0</v>
      </c>
      <c r="BL157" s="96" t="str">
        <f t="shared" si="52"/>
        <v/>
      </c>
      <c r="BM157" s="95">
        <f>SUMIF(Calculs!$B$32:$B$36,TRIM(BL157),Calculs!$C$32:$C$36)</f>
        <v>0</v>
      </c>
      <c r="BN157" s="95">
        <f>IF(V157&lt;&gt;"",IF(LEFT(V157,1)="S", SUMIF(Calculs!$B$57:$B$61, TRIM(BL157), Calculs!$C$57:$C$61),0),0)</f>
        <v>0</v>
      </c>
      <c r="BO157" s="93" t="str">
        <f t="shared" si="53"/>
        <v>N</v>
      </c>
      <c r="BP157" s="95">
        <f t="shared" si="54"/>
        <v>0</v>
      </c>
      <c r="BQ157" s="95" t="e">
        <f t="shared" si="55"/>
        <v>#VALUE!</v>
      </c>
      <c r="BR157" s="95" t="e">
        <f t="shared" si="56"/>
        <v>#VALUE!</v>
      </c>
    </row>
    <row r="158" spans="1:70" ht="12.75" customHeight="1">
      <c r="A158" s="81"/>
      <c r="B158" s="107"/>
      <c r="C158" s="1"/>
      <c r="D158" s="1"/>
      <c r="E158" s="1"/>
      <c r="F158" s="1"/>
      <c r="G158" s="1"/>
      <c r="H158" s="34"/>
      <c r="I158" s="83"/>
      <c r="J158" s="83"/>
      <c r="K158" s="83"/>
      <c r="L158" s="83"/>
      <c r="M158" s="83"/>
      <c r="N158" s="83"/>
      <c r="O158" s="83"/>
      <c r="P158" s="83"/>
      <c r="Q158" s="83"/>
      <c r="R158" s="1"/>
      <c r="S158" s="84"/>
      <c r="T158" s="84"/>
      <c r="V158" s="84"/>
      <c r="W158" s="83"/>
      <c r="X158" s="83"/>
      <c r="Y158" s="83"/>
      <c r="Z158" s="1"/>
      <c r="AA158" s="1"/>
      <c r="AB158" s="3"/>
      <c r="AC158" s="84"/>
      <c r="AD158" s="84"/>
      <c r="AE158" s="84"/>
      <c r="AF158" s="85"/>
      <c r="AG158" s="86"/>
      <c r="AH158" s="86"/>
      <c r="AI158" s="86"/>
      <c r="AJ158" s="86"/>
      <c r="AK158" s="87"/>
      <c r="AL158" s="87"/>
      <c r="AM158" s="87"/>
      <c r="AN158" s="87"/>
      <c r="AO158" s="88"/>
      <c r="AP158" s="89"/>
      <c r="AQ158" s="90" t="str">
        <f t="shared" si="43"/>
        <v/>
      </c>
      <c r="AR158" s="91">
        <f t="shared" si="44"/>
        <v>2</v>
      </c>
      <c r="AS158" s="92" t="str">
        <f t="shared" si="45"/>
        <v/>
      </c>
      <c r="AT158" s="93">
        <f t="shared" si="46"/>
        <v>0</v>
      </c>
      <c r="AU158" s="93">
        <f t="shared" si="47"/>
        <v>0</v>
      </c>
      <c r="AV158" s="93" t="str">
        <f t="shared" si="48"/>
        <v>01N</v>
      </c>
      <c r="AW158" s="94" t="str">
        <f t="shared" si="49"/>
        <v/>
      </c>
      <c r="AX158" s="95">
        <f>SUMIF(Calculs!$B$2:$B$34,AW158,Calculs!$C$2:$C$34)</f>
        <v>0</v>
      </c>
      <c r="AY158" s="95">
        <f>IF(K158&lt;&gt;"",IF(LEFT(K158,1)="S", Calculs!$C$55,0),0)</f>
        <v>0</v>
      </c>
      <c r="AZ158" s="95">
        <f>IF(L158&lt;&gt;"",IF(LEFT(L158,1)="S", Calculs!$C$51,0),0)</f>
        <v>0</v>
      </c>
      <c r="BA158" s="95">
        <f>IF(M158&lt;&gt;"",IF(LEFT(M158,1)="S", Calculs!$C$52,0),0)</f>
        <v>0</v>
      </c>
      <c r="BB158" s="96" t="str">
        <f t="shared" si="50"/>
        <v/>
      </c>
      <c r="BC158" s="207" t="str">
        <f t="shared" si="51"/>
        <v/>
      </c>
      <c r="BD158" s="96">
        <f>SUMIF(Calculs!$B$2:$B$34,BB158,Calculs!$C$2:$C$34)</f>
        <v>0</v>
      </c>
      <c r="BE158" s="95">
        <f>IF(Q158&lt;&gt;"",IF(LEFT(Q158,1)="S", Calculs!$C$52,0),0)</f>
        <v>0</v>
      </c>
      <c r="BF158" s="95">
        <f>IF(R158&lt;&gt;"",IF(LEFT(R158,1)="S", Calculs!$C$51,0),0)</f>
        <v>0</v>
      </c>
      <c r="BG158" s="95">
        <f>SUMIF(Calculs!$B$41:$B$46,LEFT(S158,2),Calculs!$C$41:$C$46)</f>
        <v>0</v>
      </c>
      <c r="BH158" s="95">
        <f>IF(T158&lt;&gt;"",IF(LEFT(T158,1)="S", Calculs!$C$48,0),0)</f>
        <v>0</v>
      </c>
      <c r="BI158" s="95">
        <f>IF(W158&lt;&gt;"",IF(LEFT(W158,3)="ETT", Calculs!$C$37,0),0)</f>
        <v>0</v>
      </c>
      <c r="BJ158" s="95">
        <f>IF(X158&lt;&gt;"",IF(LEFT(X158,1)="S", Calculs!$C$51,0),0)</f>
        <v>0</v>
      </c>
      <c r="BK158" s="95">
        <f>IF(Y158&lt;&gt;"",IF(LEFT(Y158,1)="S", Calculs!$C$52,0),0)</f>
        <v>0</v>
      </c>
      <c r="BL158" s="96" t="str">
        <f t="shared" si="52"/>
        <v/>
      </c>
      <c r="BM158" s="95">
        <f>SUMIF(Calculs!$B$32:$B$36,TRIM(BL158),Calculs!$C$32:$C$36)</f>
        <v>0</v>
      </c>
      <c r="BN158" s="95">
        <f>IF(V158&lt;&gt;"",IF(LEFT(V158,1)="S", SUMIF(Calculs!$B$57:$B$61, TRIM(BL158), Calculs!$C$57:$C$61),0),0)</f>
        <v>0</v>
      </c>
      <c r="BO158" s="93" t="str">
        <f t="shared" si="53"/>
        <v>N</v>
      </c>
      <c r="BP158" s="95">
        <f t="shared" si="54"/>
        <v>0</v>
      </c>
      <c r="BQ158" s="95" t="e">
        <f t="shared" si="55"/>
        <v>#VALUE!</v>
      </c>
      <c r="BR158" s="95" t="e">
        <f t="shared" si="56"/>
        <v>#VALUE!</v>
      </c>
    </row>
    <row r="159" spans="1:70" ht="12.75" customHeight="1">
      <c r="A159" s="81"/>
      <c r="B159" s="107"/>
      <c r="C159" s="1"/>
      <c r="D159" s="1"/>
      <c r="E159" s="1"/>
      <c r="F159" s="1"/>
      <c r="G159" s="1"/>
      <c r="H159" s="34"/>
      <c r="I159" s="83"/>
      <c r="J159" s="83"/>
      <c r="K159" s="83"/>
      <c r="L159" s="83"/>
      <c r="M159" s="83"/>
      <c r="N159" s="83"/>
      <c r="O159" s="83"/>
      <c r="P159" s="83"/>
      <c r="Q159" s="83"/>
      <c r="R159" s="1"/>
      <c r="S159" s="84"/>
      <c r="T159" s="84"/>
      <c r="V159" s="84"/>
      <c r="W159" s="83"/>
      <c r="X159" s="83"/>
      <c r="Y159" s="83"/>
      <c r="Z159" s="1"/>
      <c r="AA159" s="1"/>
      <c r="AB159" s="3"/>
      <c r="AC159" s="84"/>
      <c r="AD159" s="84"/>
      <c r="AE159" s="84"/>
      <c r="AF159" s="85"/>
      <c r="AG159" s="86"/>
      <c r="AH159" s="86"/>
      <c r="AI159" s="86"/>
      <c r="AJ159" s="86"/>
      <c r="AK159" s="87"/>
      <c r="AL159" s="87"/>
      <c r="AM159" s="87"/>
      <c r="AN159" s="87"/>
      <c r="AO159" s="88"/>
      <c r="AP159" s="89"/>
      <c r="AQ159" s="90" t="str">
        <f t="shared" si="43"/>
        <v/>
      </c>
      <c r="AR159" s="91">
        <f t="shared" si="44"/>
        <v>2</v>
      </c>
      <c r="AS159" s="92" t="str">
        <f t="shared" si="45"/>
        <v/>
      </c>
      <c r="AT159" s="93">
        <f t="shared" si="46"/>
        <v>0</v>
      </c>
      <c r="AU159" s="93">
        <f t="shared" si="47"/>
        <v>0</v>
      </c>
      <c r="AV159" s="93" t="str">
        <f t="shared" si="48"/>
        <v>01N</v>
      </c>
      <c r="AW159" s="94" t="str">
        <f t="shared" si="49"/>
        <v/>
      </c>
      <c r="AX159" s="95">
        <f>SUMIF(Calculs!$B$2:$B$34,AW159,Calculs!$C$2:$C$34)</f>
        <v>0</v>
      </c>
      <c r="AY159" s="95">
        <f>IF(K159&lt;&gt;"",IF(LEFT(K159,1)="S", Calculs!$C$55,0),0)</f>
        <v>0</v>
      </c>
      <c r="AZ159" s="95">
        <f>IF(L159&lt;&gt;"",IF(LEFT(L159,1)="S", Calculs!$C$51,0),0)</f>
        <v>0</v>
      </c>
      <c r="BA159" s="95">
        <f>IF(M159&lt;&gt;"",IF(LEFT(M159,1)="S", Calculs!$C$52,0),0)</f>
        <v>0</v>
      </c>
      <c r="BB159" s="96" t="str">
        <f t="shared" si="50"/>
        <v/>
      </c>
      <c r="BC159" s="207" t="str">
        <f t="shared" si="51"/>
        <v/>
      </c>
      <c r="BD159" s="96">
        <f>SUMIF(Calculs!$B$2:$B$34,BB159,Calculs!$C$2:$C$34)</f>
        <v>0</v>
      </c>
      <c r="BE159" s="95">
        <f>IF(Q159&lt;&gt;"",IF(LEFT(Q159,1)="S", Calculs!$C$52,0),0)</f>
        <v>0</v>
      </c>
      <c r="BF159" s="95">
        <f>IF(R159&lt;&gt;"",IF(LEFT(R159,1)="S", Calculs!$C$51,0),0)</f>
        <v>0</v>
      </c>
      <c r="BG159" s="95">
        <f>SUMIF(Calculs!$B$41:$B$46,LEFT(S159,2),Calculs!$C$41:$C$46)</f>
        <v>0</v>
      </c>
      <c r="BH159" s="95">
        <f>IF(T159&lt;&gt;"",IF(LEFT(T159,1)="S", Calculs!$C$48,0),0)</f>
        <v>0</v>
      </c>
      <c r="BI159" s="95">
        <f>IF(W159&lt;&gt;"",IF(LEFT(W159,3)="ETT", Calculs!$C$37,0),0)</f>
        <v>0</v>
      </c>
      <c r="BJ159" s="95">
        <f>IF(X159&lt;&gt;"",IF(LEFT(X159,1)="S", Calculs!$C$51,0),0)</f>
        <v>0</v>
      </c>
      <c r="BK159" s="95">
        <f>IF(Y159&lt;&gt;"",IF(LEFT(Y159,1)="S", Calculs!$C$52,0),0)</f>
        <v>0</v>
      </c>
      <c r="BL159" s="96" t="str">
        <f t="shared" si="52"/>
        <v/>
      </c>
      <c r="BM159" s="95">
        <f>SUMIF(Calculs!$B$32:$B$36,TRIM(BL159),Calculs!$C$32:$C$36)</f>
        <v>0</v>
      </c>
      <c r="BN159" s="95">
        <f>IF(V159&lt;&gt;"",IF(LEFT(V159,1)="S", SUMIF(Calculs!$B$57:$B$61, TRIM(BL159), Calculs!$C$57:$C$61),0),0)</f>
        <v>0</v>
      </c>
      <c r="BO159" s="93" t="str">
        <f t="shared" si="53"/>
        <v>N</v>
      </c>
      <c r="BP159" s="95">
        <f t="shared" si="54"/>
        <v>0</v>
      </c>
      <c r="BQ159" s="95" t="e">
        <f t="shared" si="55"/>
        <v>#VALUE!</v>
      </c>
      <c r="BR159" s="95" t="e">
        <f t="shared" si="56"/>
        <v>#VALUE!</v>
      </c>
    </row>
    <row r="160" spans="1:70" ht="12.75" customHeight="1">
      <c r="A160" s="81"/>
      <c r="B160" s="107"/>
      <c r="C160" s="1"/>
      <c r="D160" s="1"/>
      <c r="E160" s="1"/>
      <c r="F160" s="1"/>
      <c r="G160" s="1"/>
      <c r="H160" s="34"/>
      <c r="I160" s="83"/>
      <c r="J160" s="83"/>
      <c r="K160" s="83"/>
      <c r="L160" s="83"/>
      <c r="M160" s="83"/>
      <c r="N160" s="83"/>
      <c r="O160" s="83"/>
      <c r="P160" s="83"/>
      <c r="Q160" s="83"/>
      <c r="R160" s="1"/>
      <c r="S160" s="84"/>
      <c r="T160" s="84"/>
      <c r="V160" s="84"/>
      <c r="W160" s="83"/>
      <c r="X160" s="83"/>
      <c r="Y160" s="83"/>
      <c r="Z160" s="1"/>
      <c r="AA160" s="1"/>
      <c r="AB160" s="3"/>
      <c r="AC160" s="84"/>
      <c r="AD160" s="84"/>
      <c r="AE160" s="84"/>
      <c r="AF160" s="85"/>
      <c r="AG160" s="86"/>
      <c r="AH160" s="86"/>
      <c r="AI160" s="86"/>
      <c r="AJ160" s="86"/>
      <c r="AK160" s="87"/>
      <c r="AL160" s="87"/>
      <c r="AM160" s="87"/>
      <c r="AN160" s="87"/>
      <c r="AO160" s="88"/>
      <c r="AP160" s="89"/>
      <c r="AQ160" s="90" t="str">
        <f t="shared" si="43"/>
        <v/>
      </c>
      <c r="AR160" s="91">
        <f t="shared" si="44"/>
        <v>2</v>
      </c>
      <c r="AS160" s="92" t="str">
        <f t="shared" si="45"/>
        <v/>
      </c>
      <c r="AT160" s="93">
        <f t="shared" si="46"/>
        <v>0</v>
      </c>
      <c r="AU160" s="93">
        <f t="shared" si="47"/>
        <v>0</v>
      </c>
      <c r="AV160" s="93" t="str">
        <f t="shared" si="48"/>
        <v>01N</v>
      </c>
      <c r="AW160" s="94" t="str">
        <f t="shared" si="49"/>
        <v/>
      </c>
      <c r="AX160" s="95">
        <f>SUMIF(Calculs!$B$2:$B$34,AW160,Calculs!$C$2:$C$34)</f>
        <v>0</v>
      </c>
      <c r="AY160" s="95">
        <f>IF(K160&lt;&gt;"",IF(LEFT(K160,1)="S", Calculs!$C$55,0),0)</f>
        <v>0</v>
      </c>
      <c r="AZ160" s="95">
        <f>IF(L160&lt;&gt;"",IF(LEFT(L160,1)="S", Calculs!$C$51,0),0)</f>
        <v>0</v>
      </c>
      <c r="BA160" s="95">
        <f>IF(M160&lt;&gt;"",IF(LEFT(M160,1)="S", Calculs!$C$52,0),0)</f>
        <v>0</v>
      </c>
      <c r="BB160" s="96" t="str">
        <f t="shared" si="50"/>
        <v/>
      </c>
      <c r="BC160" s="207" t="str">
        <f t="shared" si="51"/>
        <v/>
      </c>
      <c r="BD160" s="96">
        <f>SUMIF(Calculs!$B$2:$B$34,BB160,Calculs!$C$2:$C$34)</f>
        <v>0</v>
      </c>
      <c r="BE160" s="95">
        <f>IF(Q160&lt;&gt;"",IF(LEFT(Q160,1)="S", Calculs!$C$52,0),0)</f>
        <v>0</v>
      </c>
      <c r="BF160" s="95">
        <f>IF(R160&lt;&gt;"",IF(LEFT(R160,1)="S", Calculs!$C$51,0),0)</f>
        <v>0</v>
      </c>
      <c r="BG160" s="95">
        <f>SUMIF(Calculs!$B$41:$B$46,LEFT(S160,2),Calculs!$C$41:$C$46)</f>
        <v>0</v>
      </c>
      <c r="BH160" s="95">
        <f>IF(T160&lt;&gt;"",IF(LEFT(T160,1)="S", Calculs!$C$48,0),0)</f>
        <v>0</v>
      </c>
      <c r="BI160" s="95">
        <f>IF(W160&lt;&gt;"",IF(LEFT(W160,3)="ETT", Calculs!$C$37,0),0)</f>
        <v>0</v>
      </c>
      <c r="BJ160" s="95">
        <f>IF(X160&lt;&gt;"",IF(LEFT(X160,1)="S", Calculs!$C$51,0),0)</f>
        <v>0</v>
      </c>
      <c r="BK160" s="95">
        <f>IF(Y160&lt;&gt;"",IF(LEFT(Y160,1)="S", Calculs!$C$52,0),0)</f>
        <v>0</v>
      </c>
      <c r="BL160" s="96" t="str">
        <f t="shared" si="52"/>
        <v/>
      </c>
      <c r="BM160" s="95">
        <f>SUMIF(Calculs!$B$32:$B$36,TRIM(BL160),Calculs!$C$32:$C$36)</f>
        <v>0</v>
      </c>
      <c r="BN160" s="95">
        <f>IF(V160&lt;&gt;"",IF(LEFT(V160,1)="S", SUMIF(Calculs!$B$57:$B$61, TRIM(BL160), Calculs!$C$57:$C$61),0),0)</f>
        <v>0</v>
      </c>
      <c r="BO160" s="93" t="str">
        <f t="shared" si="53"/>
        <v>N</v>
      </c>
      <c r="BP160" s="95">
        <f t="shared" si="54"/>
        <v>0</v>
      </c>
      <c r="BQ160" s="95" t="e">
        <f t="shared" si="55"/>
        <v>#VALUE!</v>
      </c>
      <c r="BR160" s="95" t="e">
        <f t="shared" si="56"/>
        <v>#VALUE!</v>
      </c>
    </row>
    <row r="161" spans="1:70" ht="12.75" customHeight="1">
      <c r="A161" s="81"/>
      <c r="B161" s="107"/>
      <c r="C161" s="1"/>
      <c r="D161" s="1"/>
      <c r="E161" s="1"/>
      <c r="F161" s="1"/>
      <c r="G161" s="1"/>
      <c r="H161" s="34"/>
      <c r="I161" s="83"/>
      <c r="J161" s="83"/>
      <c r="K161" s="83"/>
      <c r="L161" s="83"/>
      <c r="M161" s="83"/>
      <c r="N161" s="83"/>
      <c r="O161" s="83"/>
      <c r="P161" s="83"/>
      <c r="Q161" s="83"/>
      <c r="R161" s="1"/>
      <c r="S161" s="84"/>
      <c r="T161" s="84"/>
      <c r="V161" s="84"/>
      <c r="W161" s="83"/>
      <c r="X161" s="83"/>
      <c r="Y161" s="83"/>
      <c r="Z161" s="1"/>
      <c r="AA161" s="1"/>
      <c r="AB161" s="3"/>
      <c r="AC161" s="84"/>
      <c r="AD161" s="84"/>
      <c r="AE161" s="84"/>
      <c r="AF161" s="85"/>
      <c r="AG161" s="86"/>
      <c r="AH161" s="86"/>
      <c r="AI161" s="86"/>
      <c r="AJ161" s="86"/>
      <c r="AK161" s="87"/>
      <c r="AL161" s="87"/>
      <c r="AM161" s="87"/>
      <c r="AN161" s="87"/>
      <c r="AO161" s="88"/>
      <c r="AP161" s="89"/>
      <c r="AQ161" s="90" t="str">
        <f t="shared" si="43"/>
        <v/>
      </c>
      <c r="AR161" s="91">
        <f t="shared" si="44"/>
        <v>2</v>
      </c>
      <c r="AS161" s="92" t="str">
        <f t="shared" si="45"/>
        <v/>
      </c>
      <c r="AT161" s="93">
        <f t="shared" si="46"/>
        <v>0</v>
      </c>
      <c r="AU161" s="93">
        <f t="shared" si="47"/>
        <v>0</v>
      </c>
      <c r="AV161" s="93" t="str">
        <f t="shared" si="48"/>
        <v>01N</v>
      </c>
      <c r="AW161" s="94" t="str">
        <f t="shared" si="49"/>
        <v/>
      </c>
      <c r="AX161" s="95">
        <f>SUMIF(Calculs!$B$2:$B$34,AW161,Calculs!$C$2:$C$34)</f>
        <v>0</v>
      </c>
      <c r="AY161" s="95">
        <f>IF(K161&lt;&gt;"",IF(LEFT(K161,1)="S", Calculs!$C$55,0),0)</f>
        <v>0</v>
      </c>
      <c r="AZ161" s="95">
        <f>IF(L161&lt;&gt;"",IF(LEFT(L161,1)="S", Calculs!$C$51,0),0)</f>
        <v>0</v>
      </c>
      <c r="BA161" s="95">
        <f>IF(M161&lt;&gt;"",IF(LEFT(M161,1)="S", Calculs!$C$52,0),0)</f>
        <v>0</v>
      </c>
      <c r="BB161" s="96" t="str">
        <f t="shared" si="50"/>
        <v/>
      </c>
      <c r="BC161" s="207" t="str">
        <f t="shared" si="51"/>
        <v/>
      </c>
      <c r="BD161" s="96">
        <f>SUMIF(Calculs!$B$2:$B$34,BB161,Calculs!$C$2:$C$34)</f>
        <v>0</v>
      </c>
      <c r="BE161" s="95">
        <f>IF(Q161&lt;&gt;"",IF(LEFT(Q161,1)="S", Calculs!$C$52,0),0)</f>
        <v>0</v>
      </c>
      <c r="BF161" s="95">
        <f>IF(R161&lt;&gt;"",IF(LEFT(R161,1)="S", Calculs!$C$51,0),0)</f>
        <v>0</v>
      </c>
      <c r="BG161" s="95">
        <f>SUMIF(Calculs!$B$41:$B$46,LEFT(S161,2),Calculs!$C$41:$C$46)</f>
        <v>0</v>
      </c>
      <c r="BH161" s="95">
        <f>IF(T161&lt;&gt;"",IF(LEFT(T161,1)="S", Calculs!$C$48,0),0)</f>
        <v>0</v>
      </c>
      <c r="BI161" s="95">
        <f>IF(W161&lt;&gt;"",IF(LEFT(W161,3)="ETT", Calculs!$C$37,0),0)</f>
        <v>0</v>
      </c>
      <c r="BJ161" s="95">
        <f>IF(X161&lt;&gt;"",IF(LEFT(X161,1)="S", Calculs!$C$51,0),0)</f>
        <v>0</v>
      </c>
      <c r="BK161" s="95">
        <f>IF(Y161&lt;&gt;"",IF(LEFT(Y161,1)="S", Calculs!$C$52,0),0)</f>
        <v>0</v>
      </c>
      <c r="BL161" s="96" t="str">
        <f t="shared" si="52"/>
        <v/>
      </c>
      <c r="BM161" s="95">
        <f>SUMIF(Calculs!$B$32:$B$36,TRIM(BL161),Calculs!$C$32:$C$36)</f>
        <v>0</v>
      </c>
      <c r="BN161" s="95">
        <f>IF(V161&lt;&gt;"",IF(LEFT(V161,1)="S", SUMIF(Calculs!$B$57:$B$61, TRIM(BL161), Calculs!$C$57:$C$61),0),0)</f>
        <v>0</v>
      </c>
      <c r="BO161" s="93" t="str">
        <f t="shared" si="53"/>
        <v>N</v>
      </c>
      <c r="BP161" s="95">
        <f t="shared" si="54"/>
        <v>0</v>
      </c>
      <c r="BQ161" s="95" t="e">
        <f t="shared" si="55"/>
        <v>#VALUE!</v>
      </c>
      <c r="BR161" s="95" t="e">
        <f t="shared" si="56"/>
        <v>#VALUE!</v>
      </c>
    </row>
    <row r="162" spans="1:70" ht="12.75" customHeight="1">
      <c r="A162" s="81"/>
      <c r="B162" s="107"/>
      <c r="C162" s="1"/>
      <c r="D162" s="1"/>
      <c r="E162" s="1"/>
      <c r="F162" s="1"/>
      <c r="G162" s="1"/>
      <c r="H162" s="34"/>
      <c r="I162" s="83"/>
      <c r="J162" s="83"/>
      <c r="K162" s="83"/>
      <c r="L162" s="83"/>
      <c r="M162" s="83"/>
      <c r="N162" s="83"/>
      <c r="O162" s="83"/>
      <c r="P162" s="83"/>
      <c r="Q162" s="83"/>
      <c r="R162" s="1"/>
      <c r="S162" s="84"/>
      <c r="T162" s="84"/>
      <c r="V162" s="84"/>
      <c r="W162" s="83"/>
      <c r="X162" s="83"/>
      <c r="Y162" s="83"/>
      <c r="Z162" s="1"/>
      <c r="AA162" s="1"/>
      <c r="AB162" s="3"/>
      <c r="AC162" s="84"/>
      <c r="AD162" s="84"/>
      <c r="AE162" s="84"/>
      <c r="AF162" s="85"/>
      <c r="AG162" s="86"/>
      <c r="AH162" s="86"/>
      <c r="AI162" s="86"/>
      <c r="AJ162" s="86"/>
      <c r="AK162" s="87"/>
      <c r="AL162" s="87"/>
      <c r="AM162" s="87"/>
      <c r="AN162" s="87"/>
      <c r="AO162" s="88"/>
      <c r="AP162" s="89"/>
      <c r="AQ162" s="90" t="str">
        <f t="shared" si="43"/>
        <v/>
      </c>
      <c r="AR162" s="91">
        <f t="shared" si="44"/>
        <v>2</v>
      </c>
      <c r="AS162" s="92" t="str">
        <f t="shared" si="45"/>
        <v/>
      </c>
      <c r="AT162" s="93">
        <f t="shared" si="46"/>
        <v>0</v>
      </c>
      <c r="AU162" s="93">
        <f t="shared" si="47"/>
        <v>0</v>
      </c>
      <c r="AV162" s="93" t="str">
        <f t="shared" si="48"/>
        <v>01N</v>
      </c>
      <c r="AW162" s="94" t="str">
        <f t="shared" si="49"/>
        <v/>
      </c>
      <c r="AX162" s="95">
        <f>SUMIF(Calculs!$B$2:$B$34,AW162,Calculs!$C$2:$C$34)</f>
        <v>0</v>
      </c>
      <c r="AY162" s="95">
        <f>IF(K162&lt;&gt;"",IF(LEFT(K162,1)="S", Calculs!$C$55,0),0)</f>
        <v>0</v>
      </c>
      <c r="AZ162" s="95">
        <f>IF(L162&lt;&gt;"",IF(LEFT(L162,1)="S", Calculs!$C$51,0),0)</f>
        <v>0</v>
      </c>
      <c r="BA162" s="95">
        <f>IF(M162&lt;&gt;"",IF(LEFT(M162,1)="S", Calculs!$C$52,0),0)</f>
        <v>0</v>
      </c>
      <c r="BB162" s="96" t="str">
        <f t="shared" si="50"/>
        <v/>
      </c>
      <c r="BC162" s="207" t="str">
        <f t="shared" si="51"/>
        <v/>
      </c>
      <c r="BD162" s="96">
        <f>SUMIF(Calculs!$B$2:$B$34,BB162,Calculs!$C$2:$C$34)</f>
        <v>0</v>
      </c>
      <c r="BE162" s="95">
        <f>IF(Q162&lt;&gt;"",IF(LEFT(Q162,1)="S", Calculs!$C$52,0),0)</f>
        <v>0</v>
      </c>
      <c r="BF162" s="95">
        <f>IF(R162&lt;&gt;"",IF(LEFT(R162,1)="S", Calculs!$C$51,0),0)</f>
        <v>0</v>
      </c>
      <c r="BG162" s="95">
        <f>SUMIF(Calculs!$B$41:$B$46,LEFT(S162,2),Calculs!$C$41:$C$46)</f>
        <v>0</v>
      </c>
      <c r="BH162" s="95">
        <f>IF(T162&lt;&gt;"",IF(LEFT(T162,1)="S", Calculs!$C$48,0),0)</f>
        <v>0</v>
      </c>
      <c r="BI162" s="95">
        <f>IF(W162&lt;&gt;"",IF(LEFT(W162,3)="ETT", Calculs!$C$37,0),0)</f>
        <v>0</v>
      </c>
      <c r="BJ162" s="95">
        <f>IF(X162&lt;&gt;"",IF(LEFT(X162,1)="S", Calculs!$C$51,0),0)</f>
        <v>0</v>
      </c>
      <c r="BK162" s="95">
        <f>IF(Y162&lt;&gt;"",IF(LEFT(Y162,1)="S", Calculs!$C$52,0),0)</f>
        <v>0</v>
      </c>
      <c r="BL162" s="96" t="str">
        <f t="shared" si="52"/>
        <v/>
      </c>
      <c r="BM162" s="95">
        <f>SUMIF(Calculs!$B$32:$B$36,TRIM(BL162),Calculs!$C$32:$C$36)</f>
        <v>0</v>
      </c>
      <c r="BN162" s="95">
        <f>IF(V162&lt;&gt;"",IF(LEFT(V162,1)="S", SUMIF(Calculs!$B$57:$B$61, TRIM(BL162), Calculs!$C$57:$C$61),0),0)</f>
        <v>0</v>
      </c>
      <c r="BO162" s="93" t="str">
        <f t="shared" si="53"/>
        <v>N</v>
      </c>
      <c r="BP162" s="95">
        <f t="shared" si="54"/>
        <v>0</v>
      </c>
      <c r="BQ162" s="95" t="e">
        <f t="shared" si="55"/>
        <v>#VALUE!</v>
      </c>
      <c r="BR162" s="95" t="e">
        <f t="shared" si="56"/>
        <v>#VALUE!</v>
      </c>
    </row>
    <row r="163" spans="1:70" ht="12.75" customHeight="1">
      <c r="A163" s="81"/>
      <c r="B163" s="107"/>
      <c r="C163" s="1"/>
      <c r="D163" s="1"/>
      <c r="E163" s="1"/>
      <c r="F163" s="1"/>
      <c r="G163" s="1"/>
      <c r="H163" s="34"/>
      <c r="I163" s="83"/>
      <c r="J163" s="83"/>
      <c r="K163" s="83"/>
      <c r="L163" s="83"/>
      <c r="M163" s="83"/>
      <c r="N163" s="83"/>
      <c r="O163" s="83"/>
      <c r="P163" s="83"/>
      <c r="Q163" s="83"/>
      <c r="R163" s="1"/>
      <c r="S163" s="84"/>
      <c r="T163" s="84"/>
      <c r="V163" s="84"/>
      <c r="W163" s="83"/>
      <c r="X163" s="83"/>
      <c r="Y163" s="83"/>
      <c r="Z163" s="1"/>
      <c r="AA163" s="1"/>
      <c r="AB163" s="3"/>
      <c r="AC163" s="84"/>
      <c r="AD163" s="84"/>
      <c r="AE163" s="84"/>
      <c r="AF163" s="85"/>
      <c r="AG163" s="86"/>
      <c r="AH163" s="86"/>
      <c r="AI163" s="86"/>
      <c r="AJ163" s="86"/>
      <c r="AK163" s="87"/>
      <c r="AL163" s="87"/>
      <c r="AM163" s="87"/>
      <c r="AN163" s="87"/>
      <c r="AO163" s="88"/>
      <c r="AP163" s="89"/>
      <c r="AQ163" s="90" t="str">
        <f t="shared" si="43"/>
        <v/>
      </c>
      <c r="AR163" s="91">
        <f t="shared" si="44"/>
        <v>2</v>
      </c>
      <c r="AS163" s="92" t="str">
        <f t="shared" si="45"/>
        <v/>
      </c>
      <c r="AT163" s="93">
        <f t="shared" si="46"/>
        <v>0</v>
      </c>
      <c r="AU163" s="93">
        <f t="shared" si="47"/>
        <v>0</v>
      </c>
      <c r="AV163" s="93" t="str">
        <f t="shared" si="48"/>
        <v>01N</v>
      </c>
      <c r="AW163" s="94" t="str">
        <f t="shared" si="49"/>
        <v/>
      </c>
      <c r="AX163" s="95">
        <f>SUMIF(Calculs!$B$2:$B$34,AW163,Calculs!$C$2:$C$34)</f>
        <v>0</v>
      </c>
      <c r="AY163" s="95">
        <f>IF(K163&lt;&gt;"",IF(LEFT(K163,1)="S", Calculs!$C$55,0),0)</f>
        <v>0</v>
      </c>
      <c r="AZ163" s="95">
        <f>IF(L163&lt;&gt;"",IF(LEFT(L163,1)="S", Calculs!$C$51,0),0)</f>
        <v>0</v>
      </c>
      <c r="BA163" s="95">
        <f>IF(M163&lt;&gt;"",IF(LEFT(M163,1)="S", Calculs!$C$52,0),0)</f>
        <v>0</v>
      </c>
      <c r="BB163" s="96" t="str">
        <f t="shared" si="50"/>
        <v/>
      </c>
      <c r="BC163" s="207" t="str">
        <f t="shared" si="51"/>
        <v/>
      </c>
      <c r="BD163" s="96">
        <f>SUMIF(Calculs!$B$2:$B$34,BB163,Calculs!$C$2:$C$34)</f>
        <v>0</v>
      </c>
      <c r="BE163" s="95">
        <f>IF(Q163&lt;&gt;"",IF(LEFT(Q163,1)="S", Calculs!$C$52,0),0)</f>
        <v>0</v>
      </c>
      <c r="BF163" s="95">
        <f>IF(R163&lt;&gt;"",IF(LEFT(R163,1)="S", Calculs!$C$51,0),0)</f>
        <v>0</v>
      </c>
      <c r="BG163" s="95">
        <f>SUMIF(Calculs!$B$41:$B$46,LEFT(S163,2),Calculs!$C$41:$C$46)</f>
        <v>0</v>
      </c>
      <c r="BH163" s="95">
        <f>IF(T163&lt;&gt;"",IF(LEFT(T163,1)="S", Calculs!$C$48,0),0)</f>
        <v>0</v>
      </c>
      <c r="BI163" s="95">
        <f>IF(W163&lt;&gt;"",IF(LEFT(W163,3)="ETT", Calculs!$C$37,0),0)</f>
        <v>0</v>
      </c>
      <c r="BJ163" s="95">
        <f>IF(X163&lt;&gt;"",IF(LEFT(X163,1)="S", Calculs!$C$51,0),0)</f>
        <v>0</v>
      </c>
      <c r="BK163" s="95">
        <f>IF(Y163&lt;&gt;"",IF(LEFT(Y163,1)="S", Calculs!$C$52,0),0)</f>
        <v>0</v>
      </c>
      <c r="BL163" s="96" t="str">
        <f t="shared" si="52"/>
        <v/>
      </c>
      <c r="BM163" s="95">
        <f>SUMIF(Calculs!$B$32:$B$36,TRIM(BL163),Calculs!$C$32:$C$36)</f>
        <v>0</v>
      </c>
      <c r="BN163" s="95">
        <f>IF(V163&lt;&gt;"",IF(LEFT(V163,1)="S", SUMIF(Calculs!$B$57:$B$61, TRIM(BL163), Calculs!$C$57:$C$61),0),0)</f>
        <v>0</v>
      </c>
      <c r="BO163" s="93" t="str">
        <f t="shared" si="53"/>
        <v>N</v>
      </c>
      <c r="BP163" s="95">
        <f t="shared" si="54"/>
        <v>0</v>
      </c>
      <c r="BQ163" s="95" t="e">
        <f t="shared" si="55"/>
        <v>#VALUE!</v>
      </c>
      <c r="BR163" s="95" t="e">
        <f t="shared" si="56"/>
        <v>#VALUE!</v>
      </c>
    </row>
    <row r="164" spans="1:70" ht="12.75" customHeight="1">
      <c r="A164" s="81"/>
      <c r="B164" s="107"/>
      <c r="C164" s="1"/>
      <c r="D164" s="1"/>
      <c r="E164" s="1"/>
      <c r="F164" s="1"/>
      <c r="G164" s="1"/>
      <c r="H164" s="34"/>
      <c r="I164" s="83"/>
      <c r="J164" s="83"/>
      <c r="K164" s="83"/>
      <c r="L164" s="83"/>
      <c r="M164" s="83"/>
      <c r="N164" s="83"/>
      <c r="O164" s="83"/>
      <c r="P164" s="83"/>
      <c r="Q164" s="83"/>
      <c r="R164" s="1"/>
      <c r="S164" s="84"/>
      <c r="T164" s="84"/>
      <c r="V164" s="84"/>
      <c r="W164" s="83"/>
      <c r="X164" s="83"/>
      <c r="Y164" s="83"/>
      <c r="Z164" s="1"/>
      <c r="AA164" s="1"/>
      <c r="AB164" s="3"/>
      <c r="AC164" s="84"/>
      <c r="AD164" s="84"/>
      <c r="AE164" s="84"/>
      <c r="AF164" s="85"/>
      <c r="AG164" s="86"/>
      <c r="AH164" s="86"/>
      <c r="AI164" s="86"/>
      <c r="AJ164" s="86"/>
      <c r="AK164" s="87"/>
      <c r="AL164" s="87"/>
      <c r="AM164" s="87"/>
      <c r="AN164" s="87"/>
      <c r="AO164" s="88"/>
      <c r="AP164" s="89"/>
      <c r="AQ164" s="90" t="str">
        <f t="shared" si="43"/>
        <v/>
      </c>
      <c r="AR164" s="91">
        <f t="shared" si="44"/>
        <v>2</v>
      </c>
      <c r="AS164" s="92" t="str">
        <f t="shared" si="45"/>
        <v/>
      </c>
      <c r="AT164" s="93">
        <f t="shared" si="46"/>
        <v>0</v>
      </c>
      <c r="AU164" s="93">
        <f t="shared" si="47"/>
        <v>0</v>
      </c>
      <c r="AV164" s="93" t="str">
        <f t="shared" si="48"/>
        <v>01N</v>
      </c>
      <c r="AW164" s="94" t="str">
        <f t="shared" si="49"/>
        <v/>
      </c>
      <c r="AX164" s="95">
        <f>SUMIF(Calculs!$B$2:$B$34,AW164,Calculs!$C$2:$C$34)</f>
        <v>0</v>
      </c>
      <c r="AY164" s="95">
        <f>IF(K164&lt;&gt;"",IF(LEFT(K164,1)="S", Calculs!$C$55,0),0)</f>
        <v>0</v>
      </c>
      <c r="AZ164" s="95">
        <f>IF(L164&lt;&gt;"",IF(LEFT(L164,1)="S", Calculs!$C$51,0),0)</f>
        <v>0</v>
      </c>
      <c r="BA164" s="95">
        <f>IF(M164&lt;&gt;"",IF(LEFT(M164,1)="S", Calculs!$C$52,0),0)</f>
        <v>0</v>
      </c>
      <c r="BB164" s="96" t="str">
        <f t="shared" si="50"/>
        <v/>
      </c>
      <c r="BC164" s="207" t="str">
        <f t="shared" si="51"/>
        <v/>
      </c>
      <c r="BD164" s="96">
        <f>SUMIF(Calculs!$B$2:$B$34,BB164,Calculs!$C$2:$C$34)</f>
        <v>0</v>
      </c>
      <c r="BE164" s="95">
        <f>IF(Q164&lt;&gt;"",IF(LEFT(Q164,1)="S", Calculs!$C$52,0),0)</f>
        <v>0</v>
      </c>
      <c r="BF164" s="95">
        <f>IF(R164&lt;&gt;"",IF(LEFT(R164,1)="S", Calculs!$C$51,0),0)</f>
        <v>0</v>
      </c>
      <c r="BG164" s="95">
        <f>SUMIF(Calculs!$B$41:$B$46,LEFT(S164,2),Calculs!$C$41:$C$46)</f>
        <v>0</v>
      </c>
      <c r="BH164" s="95">
        <f>IF(T164&lt;&gt;"",IF(LEFT(T164,1)="S", Calculs!$C$48,0),0)</f>
        <v>0</v>
      </c>
      <c r="BI164" s="95">
        <f>IF(W164&lt;&gt;"",IF(LEFT(W164,3)="ETT", Calculs!$C$37,0),0)</f>
        <v>0</v>
      </c>
      <c r="BJ164" s="95">
        <f>IF(X164&lt;&gt;"",IF(LEFT(X164,1)="S", Calculs!$C$51,0),0)</f>
        <v>0</v>
      </c>
      <c r="BK164" s="95">
        <f>IF(Y164&lt;&gt;"",IF(LEFT(Y164,1)="S", Calculs!$C$52,0),0)</f>
        <v>0</v>
      </c>
      <c r="BL164" s="96" t="str">
        <f t="shared" si="52"/>
        <v/>
      </c>
      <c r="BM164" s="95">
        <f>SUMIF(Calculs!$B$32:$B$36,TRIM(BL164),Calculs!$C$32:$C$36)</f>
        <v>0</v>
      </c>
      <c r="BN164" s="95">
        <f>IF(V164&lt;&gt;"",IF(LEFT(V164,1)="S", SUMIF(Calculs!$B$57:$B$61, TRIM(BL164), Calculs!$C$57:$C$61),0),0)</f>
        <v>0</v>
      </c>
      <c r="BO164" s="93" t="str">
        <f t="shared" si="53"/>
        <v>N</v>
      </c>
      <c r="BP164" s="95">
        <f t="shared" si="54"/>
        <v>0</v>
      </c>
      <c r="BQ164" s="95" t="e">
        <f t="shared" si="55"/>
        <v>#VALUE!</v>
      </c>
      <c r="BR164" s="95" t="e">
        <f t="shared" si="56"/>
        <v>#VALUE!</v>
      </c>
    </row>
    <row r="165" spans="1:70" ht="12.75" customHeight="1">
      <c r="A165" s="81"/>
      <c r="B165" s="107"/>
      <c r="C165" s="1"/>
      <c r="D165" s="1"/>
      <c r="E165" s="1"/>
      <c r="F165" s="1"/>
      <c r="G165" s="1"/>
      <c r="H165" s="34"/>
      <c r="I165" s="83"/>
      <c r="J165" s="83"/>
      <c r="K165" s="83"/>
      <c r="L165" s="83"/>
      <c r="M165" s="83"/>
      <c r="N165" s="83"/>
      <c r="O165" s="83"/>
      <c r="P165" s="83"/>
      <c r="Q165" s="83"/>
      <c r="R165" s="1"/>
      <c r="S165" s="84"/>
      <c r="T165" s="84"/>
      <c r="V165" s="84"/>
      <c r="W165" s="83"/>
      <c r="X165" s="83"/>
      <c r="Y165" s="83"/>
      <c r="Z165" s="1"/>
      <c r="AA165" s="1"/>
      <c r="AB165" s="3"/>
      <c r="AC165" s="84"/>
      <c r="AD165" s="84"/>
      <c r="AE165" s="84"/>
      <c r="AF165" s="85"/>
      <c r="AG165" s="86"/>
      <c r="AH165" s="86"/>
      <c r="AI165" s="86"/>
      <c r="AJ165" s="86"/>
      <c r="AK165" s="87"/>
      <c r="AL165" s="87"/>
      <c r="AM165" s="87"/>
      <c r="AN165" s="87"/>
      <c r="AO165" s="88"/>
      <c r="AP165" s="89"/>
      <c r="AQ165" s="90" t="str">
        <f t="shared" si="43"/>
        <v/>
      </c>
      <c r="AR165" s="91">
        <f t="shared" si="44"/>
        <v>2</v>
      </c>
      <c r="AS165" s="92" t="str">
        <f t="shared" si="45"/>
        <v/>
      </c>
      <c r="AT165" s="93">
        <f t="shared" si="46"/>
        <v>0</v>
      </c>
      <c r="AU165" s="93">
        <f t="shared" si="47"/>
        <v>0</v>
      </c>
      <c r="AV165" s="93" t="str">
        <f t="shared" si="48"/>
        <v>01N</v>
      </c>
      <c r="AW165" s="94" t="str">
        <f t="shared" si="49"/>
        <v/>
      </c>
      <c r="AX165" s="95">
        <f>SUMIF(Calculs!$B$2:$B$34,AW165,Calculs!$C$2:$C$34)</f>
        <v>0</v>
      </c>
      <c r="AY165" s="95">
        <f>IF(K165&lt;&gt;"",IF(LEFT(K165,1)="S", Calculs!$C$55,0),0)</f>
        <v>0</v>
      </c>
      <c r="AZ165" s="95">
        <f>IF(L165&lt;&gt;"",IF(LEFT(L165,1)="S", Calculs!$C$51,0),0)</f>
        <v>0</v>
      </c>
      <c r="BA165" s="95">
        <f>IF(M165&lt;&gt;"",IF(LEFT(M165,1)="S", Calculs!$C$52,0),0)</f>
        <v>0</v>
      </c>
      <c r="BB165" s="96" t="str">
        <f t="shared" si="50"/>
        <v/>
      </c>
      <c r="BC165" s="207" t="str">
        <f t="shared" si="51"/>
        <v/>
      </c>
      <c r="BD165" s="96">
        <f>SUMIF(Calculs!$B$2:$B$34,BB165,Calculs!$C$2:$C$34)</f>
        <v>0</v>
      </c>
      <c r="BE165" s="95">
        <f>IF(Q165&lt;&gt;"",IF(LEFT(Q165,1)="S", Calculs!$C$52,0),0)</f>
        <v>0</v>
      </c>
      <c r="BF165" s="95">
        <f>IF(R165&lt;&gt;"",IF(LEFT(R165,1)="S", Calculs!$C$51,0),0)</f>
        <v>0</v>
      </c>
      <c r="BG165" s="95">
        <f>SUMIF(Calculs!$B$41:$B$46,LEFT(S165,2),Calculs!$C$41:$C$46)</f>
        <v>0</v>
      </c>
      <c r="BH165" s="95">
        <f>IF(T165&lt;&gt;"",IF(LEFT(T165,1)="S", Calculs!$C$48,0),0)</f>
        <v>0</v>
      </c>
      <c r="BI165" s="95">
        <f>IF(W165&lt;&gt;"",IF(LEFT(W165,3)="ETT", Calculs!$C$37,0),0)</f>
        <v>0</v>
      </c>
      <c r="BJ165" s="95">
        <f>IF(X165&lt;&gt;"",IF(LEFT(X165,1)="S", Calculs!$C$51,0),0)</f>
        <v>0</v>
      </c>
      <c r="BK165" s="95">
        <f>IF(Y165&lt;&gt;"",IF(LEFT(Y165,1)="S", Calculs!$C$52,0),0)</f>
        <v>0</v>
      </c>
      <c r="BL165" s="96" t="str">
        <f t="shared" si="52"/>
        <v/>
      </c>
      <c r="BM165" s="95">
        <f>SUMIF(Calculs!$B$32:$B$36,TRIM(BL165),Calculs!$C$32:$C$36)</f>
        <v>0</v>
      </c>
      <c r="BN165" s="95">
        <f>IF(V165&lt;&gt;"",IF(LEFT(V165,1)="S", SUMIF(Calculs!$B$57:$B$61, TRIM(BL165), Calculs!$C$57:$C$61),0),0)</f>
        <v>0</v>
      </c>
      <c r="BO165" s="93" t="str">
        <f t="shared" si="53"/>
        <v>N</v>
      </c>
      <c r="BP165" s="95">
        <f t="shared" si="54"/>
        <v>0</v>
      </c>
      <c r="BQ165" s="95" t="e">
        <f t="shared" si="55"/>
        <v>#VALUE!</v>
      </c>
      <c r="BR165" s="95" t="e">
        <f t="shared" si="56"/>
        <v>#VALUE!</v>
      </c>
    </row>
    <row r="166" spans="1:70" ht="12.75" customHeight="1">
      <c r="A166" s="81"/>
      <c r="B166" s="107"/>
      <c r="C166" s="1"/>
      <c r="D166" s="1"/>
      <c r="E166" s="1"/>
      <c r="F166" s="1"/>
      <c r="G166" s="1"/>
      <c r="H166" s="34"/>
      <c r="I166" s="83"/>
      <c r="J166" s="83"/>
      <c r="K166" s="83"/>
      <c r="L166" s="83"/>
      <c r="M166" s="83"/>
      <c r="N166" s="83"/>
      <c r="O166" s="83"/>
      <c r="P166" s="83"/>
      <c r="Q166" s="83"/>
      <c r="R166" s="1"/>
      <c r="S166" s="84"/>
      <c r="T166" s="84"/>
      <c r="V166" s="84"/>
      <c r="W166" s="83"/>
      <c r="X166" s="83"/>
      <c r="Y166" s="83"/>
      <c r="Z166" s="1"/>
      <c r="AA166" s="1"/>
      <c r="AB166" s="3"/>
      <c r="AC166" s="84"/>
      <c r="AD166" s="84"/>
      <c r="AE166" s="84"/>
      <c r="AF166" s="85"/>
      <c r="AG166" s="86"/>
      <c r="AH166" s="86"/>
      <c r="AI166" s="86"/>
      <c r="AJ166" s="86"/>
      <c r="AK166" s="87"/>
      <c r="AL166" s="87"/>
      <c r="AM166" s="87"/>
      <c r="AN166" s="87"/>
      <c r="AO166" s="88"/>
      <c r="AP166" s="89"/>
      <c r="AQ166" s="90" t="str">
        <f t="shared" si="43"/>
        <v/>
      </c>
      <c r="AR166" s="91">
        <f t="shared" si="44"/>
        <v>2</v>
      </c>
      <c r="AS166" s="92" t="str">
        <f t="shared" si="45"/>
        <v/>
      </c>
      <c r="AT166" s="93">
        <f t="shared" si="46"/>
        <v>0</v>
      </c>
      <c r="AU166" s="93">
        <f t="shared" si="47"/>
        <v>0</v>
      </c>
      <c r="AV166" s="93" t="str">
        <f t="shared" si="48"/>
        <v>01N</v>
      </c>
      <c r="AW166" s="94" t="str">
        <f t="shared" si="49"/>
        <v/>
      </c>
      <c r="AX166" s="95">
        <f>SUMIF(Calculs!$B$2:$B$34,AW166,Calculs!$C$2:$C$34)</f>
        <v>0</v>
      </c>
      <c r="AY166" s="95">
        <f>IF(K166&lt;&gt;"",IF(LEFT(K166,1)="S", Calculs!$C$55,0),0)</f>
        <v>0</v>
      </c>
      <c r="AZ166" s="95">
        <f>IF(L166&lt;&gt;"",IF(LEFT(L166,1)="S", Calculs!$C$51,0),0)</f>
        <v>0</v>
      </c>
      <c r="BA166" s="95">
        <f>IF(M166&lt;&gt;"",IF(LEFT(M166,1)="S", Calculs!$C$52,0),0)</f>
        <v>0</v>
      </c>
      <c r="BB166" s="96" t="str">
        <f t="shared" si="50"/>
        <v/>
      </c>
      <c r="BC166" s="207" t="str">
        <f t="shared" si="51"/>
        <v/>
      </c>
      <c r="BD166" s="96">
        <f>SUMIF(Calculs!$B$2:$B$34,BB166,Calculs!$C$2:$C$34)</f>
        <v>0</v>
      </c>
      <c r="BE166" s="95">
        <f>IF(Q166&lt;&gt;"",IF(LEFT(Q166,1)="S", Calculs!$C$52,0),0)</f>
        <v>0</v>
      </c>
      <c r="BF166" s="95">
        <f>IF(R166&lt;&gt;"",IF(LEFT(R166,1)="S", Calculs!$C$51,0),0)</f>
        <v>0</v>
      </c>
      <c r="BG166" s="95">
        <f>SUMIF(Calculs!$B$41:$B$46,LEFT(S166,2),Calculs!$C$41:$C$46)</f>
        <v>0</v>
      </c>
      <c r="BH166" s="95">
        <f>IF(T166&lt;&gt;"",IF(LEFT(T166,1)="S", Calculs!$C$48,0),0)</f>
        <v>0</v>
      </c>
      <c r="BI166" s="95">
        <f>IF(W166&lt;&gt;"",IF(LEFT(W166,3)="ETT", Calculs!$C$37,0),0)</f>
        <v>0</v>
      </c>
      <c r="BJ166" s="95">
        <f>IF(X166&lt;&gt;"",IF(LEFT(X166,1)="S", Calculs!$C$51,0),0)</f>
        <v>0</v>
      </c>
      <c r="BK166" s="95">
        <f>IF(Y166&lt;&gt;"",IF(LEFT(Y166,1)="S", Calculs!$C$52,0),0)</f>
        <v>0</v>
      </c>
      <c r="BL166" s="96" t="str">
        <f t="shared" si="52"/>
        <v/>
      </c>
      <c r="BM166" s="95">
        <f>SUMIF(Calculs!$B$32:$B$36,TRIM(BL166),Calculs!$C$32:$C$36)</f>
        <v>0</v>
      </c>
      <c r="BN166" s="95">
        <f>IF(V166&lt;&gt;"",IF(LEFT(V166,1)="S", SUMIF(Calculs!$B$57:$B$61, TRIM(BL166), Calculs!$C$57:$C$61),0),0)</f>
        <v>0</v>
      </c>
      <c r="BO166" s="93" t="str">
        <f t="shared" si="53"/>
        <v>N</v>
      </c>
      <c r="BP166" s="95">
        <f t="shared" si="54"/>
        <v>0</v>
      </c>
      <c r="BQ166" s="95" t="e">
        <f t="shared" si="55"/>
        <v>#VALUE!</v>
      </c>
      <c r="BR166" s="95" t="e">
        <f t="shared" si="56"/>
        <v>#VALUE!</v>
      </c>
    </row>
    <row r="167" spans="1:70" ht="12.75" customHeight="1">
      <c r="A167" s="81"/>
      <c r="B167" s="107"/>
      <c r="C167" s="1"/>
      <c r="D167" s="1"/>
      <c r="E167" s="1"/>
      <c r="F167" s="1"/>
      <c r="G167" s="1"/>
      <c r="H167" s="34"/>
      <c r="I167" s="83"/>
      <c r="J167" s="83"/>
      <c r="K167" s="83"/>
      <c r="L167" s="83"/>
      <c r="M167" s="83"/>
      <c r="N167" s="83"/>
      <c r="O167" s="83"/>
      <c r="P167" s="83"/>
      <c r="Q167" s="83"/>
      <c r="R167" s="1"/>
      <c r="S167" s="84"/>
      <c r="T167" s="84"/>
      <c r="V167" s="84"/>
      <c r="W167" s="83"/>
      <c r="X167" s="83"/>
      <c r="Y167" s="83"/>
      <c r="Z167" s="1"/>
      <c r="AA167" s="1"/>
      <c r="AB167" s="3"/>
      <c r="AC167" s="84"/>
      <c r="AD167" s="84"/>
      <c r="AE167" s="84"/>
      <c r="AF167" s="85"/>
      <c r="AG167" s="86"/>
      <c r="AH167" s="86"/>
      <c r="AI167" s="86"/>
      <c r="AJ167" s="86"/>
      <c r="AK167" s="87"/>
      <c r="AL167" s="87"/>
      <c r="AM167" s="87"/>
      <c r="AN167" s="87"/>
      <c r="AO167" s="88"/>
      <c r="AP167" s="89"/>
      <c r="AQ167" s="90" t="str">
        <f t="shared" si="43"/>
        <v/>
      </c>
      <c r="AR167" s="91">
        <f t="shared" si="44"/>
        <v>2</v>
      </c>
      <c r="AS167" s="92" t="str">
        <f t="shared" si="45"/>
        <v/>
      </c>
      <c r="AT167" s="93">
        <f t="shared" si="46"/>
        <v>0</v>
      </c>
      <c r="AU167" s="93">
        <f t="shared" si="47"/>
        <v>0</v>
      </c>
      <c r="AV167" s="93" t="str">
        <f t="shared" si="48"/>
        <v>01N</v>
      </c>
      <c r="AW167" s="94" t="str">
        <f t="shared" si="49"/>
        <v/>
      </c>
      <c r="AX167" s="95">
        <f>SUMIF(Calculs!$B$2:$B$34,AW167,Calculs!$C$2:$C$34)</f>
        <v>0</v>
      </c>
      <c r="AY167" s="95">
        <f>IF(K167&lt;&gt;"",IF(LEFT(K167,1)="S", Calculs!$C$55,0),0)</f>
        <v>0</v>
      </c>
      <c r="AZ167" s="95">
        <f>IF(L167&lt;&gt;"",IF(LEFT(L167,1)="S", Calculs!$C$51,0),0)</f>
        <v>0</v>
      </c>
      <c r="BA167" s="95">
        <f>IF(M167&lt;&gt;"",IF(LEFT(M167,1)="S", Calculs!$C$52,0),0)</f>
        <v>0</v>
      </c>
      <c r="BB167" s="96" t="str">
        <f t="shared" si="50"/>
        <v/>
      </c>
      <c r="BC167" s="207" t="str">
        <f t="shared" si="51"/>
        <v/>
      </c>
      <c r="BD167" s="96">
        <f>SUMIF(Calculs!$B$2:$B$34,BB167,Calculs!$C$2:$C$34)</f>
        <v>0</v>
      </c>
      <c r="BE167" s="95">
        <f>IF(Q167&lt;&gt;"",IF(LEFT(Q167,1)="S", Calculs!$C$52,0),0)</f>
        <v>0</v>
      </c>
      <c r="BF167" s="95">
        <f>IF(R167&lt;&gt;"",IF(LEFT(R167,1)="S", Calculs!$C$51,0),0)</f>
        <v>0</v>
      </c>
      <c r="BG167" s="95">
        <f>SUMIF(Calculs!$B$41:$B$46,LEFT(S167,2),Calculs!$C$41:$C$46)</f>
        <v>0</v>
      </c>
      <c r="BH167" s="95">
        <f>IF(T167&lt;&gt;"",IF(LEFT(T167,1)="S", Calculs!$C$48,0),0)</f>
        <v>0</v>
      </c>
      <c r="BI167" s="95">
        <f>IF(W167&lt;&gt;"",IF(LEFT(W167,3)="ETT", Calculs!$C$37,0),0)</f>
        <v>0</v>
      </c>
      <c r="BJ167" s="95">
        <f>IF(X167&lt;&gt;"",IF(LEFT(X167,1)="S", Calculs!$C$51,0),0)</f>
        <v>0</v>
      </c>
      <c r="BK167" s="95">
        <f>IF(Y167&lt;&gt;"",IF(LEFT(Y167,1)="S", Calculs!$C$52,0),0)</f>
        <v>0</v>
      </c>
      <c r="BL167" s="96" t="str">
        <f t="shared" si="52"/>
        <v/>
      </c>
      <c r="BM167" s="95">
        <f>SUMIF(Calculs!$B$32:$B$36,TRIM(BL167),Calculs!$C$32:$C$36)</f>
        <v>0</v>
      </c>
      <c r="BN167" s="95">
        <f>IF(V167&lt;&gt;"",IF(LEFT(V167,1)="S", SUMIF(Calculs!$B$57:$B$61, TRIM(BL167), Calculs!$C$57:$C$61),0),0)</f>
        <v>0</v>
      </c>
      <c r="BO167" s="93" t="str">
        <f t="shared" si="53"/>
        <v>N</v>
      </c>
      <c r="BP167" s="95">
        <f t="shared" si="54"/>
        <v>0</v>
      </c>
      <c r="BQ167" s="95" t="e">
        <f t="shared" si="55"/>
        <v>#VALUE!</v>
      </c>
      <c r="BR167" s="95" t="e">
        <f t="shared" si="56"/>
        <v>#VALUE!</v>
      </c>
    </row>
    <row r="168" spans="1:70" ht="12.75" customHeight="1">
      <c r="A168" s="81"/>
      <c r="B168" s="107"/>
      <c r="C168" s="1"/>
      <c r="D168" s="1"/>
      <c r="E168" s="1"/>
      <c r="F168" s="1"/>
      <c r="G168" s="1"/>
      <c r="H168" s="34"/>
      <c r="I168" s="83"/>
      <c r="J168" s="83"/>
      <c r="K168" s="83"/>
      <c r="L168" s="83"/>
      <c r="M168" s="83"/>
      <c r="N168" s="83"/>
      <c r="O168" s="83"/>
      <c r="P168" s="83"/>
      <c r="Q168" s="83"/>
      <c r="R168" s="1"/>
      <c r="S168" s="84"/>
      <c r="T168" s="84"/>
      <c r="V168" s="84"/>
      <c r="W168" s="83"/>
      <c r="X168" s="83"/>
      <c r="Y168" s="83"/>
      <c r="Z168" s="1"/>
      <c r="AA168" s="1"/>
      <c r="AB168" s="3"/>
      <c r="AC168" s="84"/>
      <c r="AD168" s="84"/>
      <c r="AE168" s="84"/>
      <c r="AF168" s="85"/>
      <c r="AG168" s="86"/>
      <c r="AH168" s="86"/>
      <c r="AI168" s="86"/>
      <c r="AJ168" s="86"/>
      <c r="AK168" s="87"/>
      <c r="AL168" s="87"/>
      <c r="AM168" s="87"/>
      <c r="AN168" s="87"/>
      <c r="AO168" s="88"/>
      <c r="AP168" s="89"/>
      <c r="AQ168" s="90" t="str">
        <f t="shared" si="43"/>
        <v/>
      </c>
      <c r="AR168" s="91">
        <f t="shared" si="44"/>
        <v>2</v>
      </c>
      <c r="AS168" s="92" t="str">
        <f t="shared" si="45"/>
        <v/>
      </c>
      <c r="AT168" s="93">
        <f t="shared" si="46"/>
        <v>0</v>
      </c>
      <c r="AU168" s="93">
        <f t="shared" si="47"/>
        <v>0</v>
      </c>
      <c r="AV168" s="93" t="str">
        <f t="shared" si="48"/>
        <v>01N</v>
      </c>
      <c r="AW168" s="94" t="str">
        <f t="shared" si="49"/>
        <v/>
      </c>
      <c r="AX168" s="95">
        <f>SUMIF(Calculs!$B$2:$B$34,AW168,Calculs!$C$2:$C$34)</f>
        <v>0</v>
      </c>
      <c r="AY168" s="95">
        <f>IF(K168&lt;&gt;"",IF(LEFT(K168,1)="S", Calculs!$C$55,0),0)</f>
        <v>0</v>
      </c>
      <c r="AZ168" s="95">
        <f>IF(L168&lt;&gt;"",IF(LEFT(L168,1)="S", Calculs!$C$51,0),0)</f>
        <v>0</v>
      </c>
      <c r="BA168" s="95">
        <f>IF(M168&lt;&gt;"",IF(LEFT(M168,1)="S", Calculs!$C$52,0),0)</f>
        <v>0</v>
      </c>
      <c r="BB168" s="96" t="str">
        <f t="shared" si="50"/>
        <v/>
      </c>
      <c r="BC168" s="207" t="str">
        <f t="shared" si="51"/>
        <v/>
      </c>
      <c r="BD168" s="96">
        <f>SUMIF(Calculs!$B$2:$B$34,BB168,Calculs!$C$2:$C$34)</f>
        <v>0</v>
      </c>
      <c r="BE168" s="95">
        <f>IF(Q168&lt;&gt;"",IF(LEFT(Q168,1)="S", Calculs!$C$52,0),0)</f>
        <v>0</v>
      </c>
      <c r="BF168" s="95">
        <f>IF(R168&lt;&gt;"",IF(LEFT(R168,1)="S", Calculs!$C$51,0),0)</f>
        <v>0</v>
      </c>
      <c r="BG168" s="95">
        <f>SUMIF(Calculs!$B$41:$B$46,LEFT(S168,2),Calculs!$C$41:$C$46)</f>
        <v>0</v>
      </c>
      <c r="BH168" s="95">
        <f>IF(T168&lt;&gt;"",IF(LEFT(T168,1)="S", Calculs!$C$48,0),0)</f>
        <v>0</v>
      </c>
      <c r="BI168" s="95">
        <f>IF(W168&lt;&gt;"",IF(LEFT(W168,3)="ETT", Calculs!$C$37,0),0)</f>
        <v>0</v>
      </c>
      <c r="BJ168" s="95">
        <f>IF(X168&lt;&gt;"",IF(LEFT(X168,1)="S", Calculs!$C$51,0),0)</f>
        <v>0</v>
      </c>
      <c r="BK168" s="95">
        <f>IF(Y168&lt;&gt;"",IF(LEFT(Y168,1)="S", Calculs!$C$52,0),0)</f>
        <v>0</v>
      </c>
      <c r="BL168" s="96" t="str">
        <f t="shared" si="52"/>
        <v/>
      </c>
      <c r="BM168" s="95">
        <f>SUMIF(Calculs!$B$32:$B$36,TRIM(BL168),Calculs!$C$32:$C$36)</f>
        <v>0</v>
      </c>
      <c r="BN168" s="95">
        <f>IF(V168&lt;&gt;"",IF(LEFT(V168,1)="S", SUMIF(Calculs!$B$57:$B$61, TRIM(BL168), Calculs!$C$57:$C$61),0),0)</f>
        <v>0</v>
      </c>
      <c r="BO168" s="93" t="str">
        <f t="shared" si="53"/>
        <v>N</v>
      </c>
      <c r="BP168" s="95">
        <f t="shared" si="54"/>
        <v>0</v>
      </c>
      <c r="BQ168" s="95" t="e">
        <f t="shared" si="55"/>
        <v>#VALUE!</v>
      </c>
      <c r="BR168" s="95" t="e">
        <f t="shared" si="56"/>
        <v>#VALUE!</v>
      </c>
    </row>
    <row r="169" spans="1:70" ht="12.75" customHeight="1">
      <c r="A169" s="81"/>
      <c r="B169" s="107"/>
      <c r="C169" s="1"/>
      <c r="D169" s="1"/>
      <c r="E169" s="1"/>
      <c r="F169" s="1"/>
      <c r="G169" s="1"/>
      <c r="H169" s="34"/>
      <c r="I169" s="83"/>
      <c r="J169" s="83"/>
      <c r="K169" s="83"/>
      <c r="L169" s="83"/>
      <c r="M169" s="83"/>
      <c r="N169" s="83"/>
      <c r="O169" s="83"/>
      <c r="P169" s="83"/>
      <c r="Q169" s="83"/>
      <c r="R169" s="1"/>
      <c r="S169" s="84"/>
      <c r="T169" s="84"/>
      <c r="V169" s="84"/>
      <c r="W169" s="83"/>
      <c r="X169" s="83"/>
      <c r="Y169" s="83"/>
      <c r="Z169" s="1"/>
      <c r="AA169" s="1"/>
      <c r="AB169" s="3"/>
      <c r="AC169" s="84"/>
      <c r="AD169" s="84"/>
      <c r="AE169" s="84"/>
      <c r="AF169" s="85"/>
      <c r="AG169" s="86"/>
      <c r="AH169" s="86"/>
      <c r="AI169" s="86"/>
      <c r="AJ169" s="86"/>
      <c r="AK169" s="87"/>
      <c r="AL169" s="87"/>
      <c r="AM169" s="87"/>
      <c r="AN169" s="87"/>
      <c r="AO169" s="88"/>
      <c r="AP169" s="89"/>
      <c r="AQ169" s="90" t="str">
        <f t="shared" si="43"/>
        <v/>
      </c>
      <c r="AR169" s="91">
        <f t="shared" si="44"/>
        <v>2</v>
      </c>
      <c r="AS169" s="92" t="str">
        <f t="shared" si="45"/>
        <v/>
      </c>
      <c r="AT169" s="93">
        <f t="shared" si="46"/>
        <v>0</v>
      </c>
      <c r="AU169" s="93">
        <f t="shared" si="47"/>
        <v>0</v>
      </c>
      <c r="AV169" s="93" t="str">
        <f t="shared" si="48"/>
        <v>01N</v>
      </c>
      <c r="AW169" s="94" t="str">
        <f t="shared" si="49"/>
        <v/>
      </c>
      <c r="AX169" s="95">
        <f>SUMIF(Calculs!$B$2:$B$34,AW169,Calculs!$C$2:$C$34)</f>
        <v>0</v>
      </c>
      <c r="AY169" s="95">
        <f>IF(K169&lt;&gt;"",IF(LEFT(K169,1)="S", Calculs!$C$55,0),0)</f>
        <v>0</v>
      </c>
      <c r="AZ169" s="95">
        <f>IF(L169&lt;&gt;"",IF(LEFT(L169,1)="S", Calculs!$C$51,0),0)</f>
        <v>0</v>
      </c>
      <c r="BA169" s="95">
        <f>IF(M169&lt;&gt;"",IF(LEFT(M169,1)="S", Calculs!$C$52,0),0)</f>
        <v>0</v>
      </c>
      <c r="BB169" s="96" t="str">
        <f t="shared" si="50"/>
        <v/>
      </c>
      <c r="BC169" s="207" t="str">
        <f t="shared" si="51"/>
        <v/>
      </c>
      <c r="BD169" s="96">
        <f>SUMIF(Calculs!$B$2:$B$34,BB169,Calculs!$C$2:$C$34)</f>
        <v>0</v>
      </c>
      <c r="BE169" s="95">
        <f>IF(Q169&lt;&gt;"",IF(LEFT(Q169,1)="S", Calculs!$C$52,0),0)</f>
        <v>0</v>
      </c>
      <c r="BF169" s="95">
        <f>IF(R169&lt;&gt;"",IF(LEFT(R169,1)="S", Calculs!$C$51,0),0)</f>
        <v>0</v>
      </c>
      <c r="BG169" s="95">
        <f>SUMIF(Calculs!$B$41:$B$46,LEFT(S169,2),Calculs!$C$41:$C$46)</f>
        <v>0</v>
      </c>
      <c r="BH169" s="95">
        <f>IF(T169&lt;&gt;"",IF(LEFT(T169,1)="S", Calculs!$C$48,0),0)</f>
        <v>0</v>
      </c>
      <c r="BI169" s="95">
        <f>IF(W169&lt;&gt;"",IF(LEFT(W169,3)="ETT", Calculs!$C$37,0),0)</f>
        <v>0</v>
      </c>
      <c r="BJ169" s="95">
        <f>IF(X169&lt;&gt;"",IF(LEFT(X169,1)="S", Calculs!$C$51,0),0)</f>
        <v>0</v>
      </c>
      <c r="BK169" s="95">
        <f>IF(Y169&lt;&gt;"",IF(LEFT(Y169,1)="S", Calculs!$C$52,0),0)</f>
        <v>0</v>
      </c>
      <c r="BL169" s="96" t="str">
        <f t="shared" si="52"/>
        <v/>
      </c>
      <c r="BM169" s="95">
        <f>SUMIF(Calculs!$B$32:$B$36,TRIM(BL169),Calculs!$C$32:$C$36)</f>
        <v>0</v>
      </c>
      <c r="BN169" s="95">
        <f>IF(V169&lt;&gt;"",IF(LEFT(V169,1)="S", SUMIF(Calculs!$B$57:$B$61, TRIM(BL169), Calculs!$C$57:$C$61),0),0)</f>
        <v>0</v>
      </c>
      <c r="BO169" s="93" t="str">
        <f t="shared" si="53"/>
        <v>N</v>
      </c>
      <c r="BP169" s="95">
        <f t="shared" si="54"/>
        <v>0</v>
      </c>
      <c r="BQ169" s="95" t="e">
        <f t="shared" si="55"/>
        <v>#VALUE!</v>
      </c>
      <c r="BR169" s="95" t="e">
        <f t="shared" si="56"/>
        <v>#VALUE!</v>
      </c>
    </row>
    <row r="170" spans="1:70" ht="12.75" customHeight="1">
      <c r="A170" s="81"/>
      <c r="B170" s="107"/>
      <c r="C170" s="1"/>
      <c r="D170" s="1"/>
      <c r="E170" s="1"/>
      <c r="F170" s="1"/>
      <c r="G170" s="1"/>
      <c r="H170" s="34"/>
      <c r="I170" s="83"/>
      <c r="J170" s="83"/>
      <c r="K170" s="83"/>
      <c r="L170" s="83"/>
      <c r="M170" s="83"/>
      <c r="N170" s="83"/>
      <c r="O170" s="83"/>
      <c r="P170" s="83"/>
      <c r="Q170" s="83"/>
      <c r="R170" s="1"/>
      <c r="S170" s="84"/>
      <c r="T170" s="84"/>
      <c r="V170" s="84"/>
      <c r="W170" s="83"/>
      <c r="X170" s="83"/>
      <c r="Y170" s="83"/>
      <c r="Z170" s="1"/>
      <c r="AA170" s="1"/>
      <c r="AB170" s="3"/>
      <c r="AC170" s="84"/>
      <c r="AD170" s="84"/>
      <c r="AE170" s="84"/>
      <c r="AF170" s="85"/>
      <c r="AG170" s="86"/>
      <c r="AH170" s="86"/>
      <c r="AI170" s="86"/>
      <c r="AJ170" s="86"/>
      <c r="AK170" s="87"/>
      <c r="AL170" s="87"/>
      <c r="AM170" s="87"/>
      <c r="AN170" s="87"/>
      <c r="AO170" s="88"/>
      <c r="AP170" s="89"/>
      <c r="AQ170" s="90" t="str">
        <f t="shared" si="43"/>
        <v/>
      </c>
      <c r="AR170" s="91">
        <f t="shared" si="44"/>
        <v>2</v>
      </c>
      <c r="AS170" s="92" t="str">
        <f t="shared" si="45"/>
        <v/>
      </c>
      <c r="AT170" s="93">
        <f t="shared" si="46"/>
        <v>0</v>
      </c>
      <c r="AU170" s="93">
        <f t="shared" si="47"/>
        <v>0</v>
      </c>
      <c r="AV170" s="93" t="str">
        <f t="shared" si="48"/>
        <v>01N</v>
      </c>
      <c r="AW170" s="94" t="str">
        <f t="shared" si="49"/>
        <v/>
      </c>
      <c r="AX170" s="95">
        <f>SUMIF(Calculs!$B$2:$B$34,AW170,Calculs!$C$2:$C$34)</f>
        <v>0</v>
      </c>
      <c r="AY170" s="95">
        <f>IF(K170&lt;&gt;"",IF(LEFT(K170,1)="S", Calculs!$C$55,0),0)</f>
        <v>0</v>
      </c>
      <c r="AZ170" s="95">
        <f>IF(L170&lt;&gt;"",IF(LEFT(L170,1)="S", Calculs!$C$51,0),0)</f>
        <v>0</v>
      </c>
      <c r="BA170" s="95">
        <f>IF(M170&lt;&gt;"",IF(LEFT(M170,1)="S", Calculs!$C$52,0),0)</f>
        <v>0</v>
      </c>
      <c r="BB170" s="96" t="str">
        <f t="shared" si="50"/>
        <v/>
      </c>
      <c r="BC170" s="207" t="str">
        <f t="shared" si="51"/>
        <v/>
      </c>
      <c r="BD170" s="96">
        <f>SUMIF(Calculs!$B$2:$B$34,BB170,Calculs!$C$2:$C$34)</f>
        <v>0</v>
      </c>
      <c r="BE170" s="95">
        <f>IF(Q170&lt;&gt;"",IF(LEFT(Q170,1)="S", Calculs!$C$52,0),0)</f>
        <v>0</v>
      </c>
      <c r="BF170" s="95">
        <f>IF(R170&lt;&gt;"",IF(LEFT(R170,1)="S", Calculs!$C$51,0),0)</f>
        <v>0</v>
      </c>
      <c r="BG170" s="95">
        <f>SUMIF(Calculs!$B$41:$B$46,LEFT(S170,2),Calculs!$C$41:$C$46)</f>
        <v>0</v>
      </c>
      <c r="BH170" s="95">
        <f>IF(T170&lt;&gt;"",IF(LEFT(T170,1)="S", Calculs!$C$48,0),0)</f>
        <v>0</v>
      </c>
      <c r="BI170" s="95">
        <f>IF(W170&lt;&gt;"",IF(LEFT(W170,3)="ETT", Calculs!$C$37,0),0)</f>
        <v>0</v>
      </c>
      <c r="BJ170" s="95">
        <f>IF(X170&lt;&gt;"",IF(LEFT(X170,1)="S", Calculs!$C$51,0),0)</f>
        <v>0</v>
      </c>
      <c r="BK170" s="95">
        <f>IF(Y170&lt;&gt;"",IF(LEFT(Y170,1)="S", Calculs!$C$52,0),0)</f>
        <v>0</v>
      </c>
      <c r="BL170" s="96" t="str">
        <f t="shared" si="52"/>
        <v/>
      </c>
      <c r="BM170" s="95">
        <f>SUMIF(Calculs!$B$32:$B$36,TRIM(BL170),Calculs!$C$32:$C$36)</f>
        <v>0</v>
      </c>
      <c r="BN170" s="95">
        <f>IF(V170&lt;&gt;"",IF(LEFT(V170,1)="S", SUMIF(Calculs!$B$57:$B$61, TRIM(BL170), Calculs!$C$57:$C$61),0),0)</f>
        <v>0</v>
      </c>
      <c r="BO170" s="93" t="str">
        <f t="shared" si="53"/>
        <v>N</v>
      </c>
      <c r="BP170" s="95">
        <f t="shared" si="54"/>
        <v>0</v>
      </c>
      <c r="BQ170" s="95" t="e">
        <f t="shared" si="55"/>
        <v>#VALUE!</v>
      </c>
      <c r="BR170" s="95" t="e">
        <f t="shared" si="56"/>
        <v>#VALUE!</v>
      </c>
    </row>
    <row r="171" spans="1:70" ht="12.75" customHeight="1">
      <c r="A171" s="81"/>
      <c r="B171" s="107"/>
      <c r="C171" s="1"/>
      <c r="D171" s="1"/>
      <c r="E171" s="1"/>
      <c r="F171" s="1"/>
      <c r="G171" s="1"/>
      <c r="H171" s="34"/>
      <c r="I171" s="83"/>
      <c r="J171" s="83"/>
      <c r="K171" s="83"/>
      <c r="L171" s="83"/>
      <c r="M171" s="83"/>
      <c r="N171" s="83"/>
      <c r="O171" s="83"/>
      <c r="P171" s="83"/>
      <c r="Q171" s="83"/>
      <c r="R171" s="1"/>
      <c r="S171" s="84"/>
      <c r="T171" s="84"/>
      <c r="V171" s="84"/>
      <c r="W171" s="83"/>
      <c r="X171" s="83"/>
      <c r="Y171" s="83"/>
      <c r="Z171" s="1"/>
      <c r="AA171" s="1"/>
      <c r="AB171" s="3"/>
      <c r="AC171" s="84"/>
      <c r="AD171" s="84"/>
      <c r="AE171" s="84"/>
      <c r="AF171" s="85"/>
      <c r="AG171" s="86"/>
      <c r="AH171" s="86"/>
      <c r="AI171" s="86"/>
      <c r="AJ171" s="86"/>
      <c r="AK171" s="87"/>
      <c r="AL171" s="87"/>
      <c r="AM171" s="87"/>
      <c r="AN171" s="87"/>
      <c r="AO171" s="88"/>
      <c r="AP171" s="89"/>
      <c r="AQ171" s="90" t="str">
        <f t="shared" si="43"/>
        <v/>
      </c>
      <c r="AR171" s="91">
        <f t="shared" si="44"/>
        <v>2</v>
      </c>
      <c r="AS171" s="92" t="str">
        <f t="shared" si="45"/>
        <v/>
      </c>
      <c r="AT171" s="93">
        <f t="shared" si="46"/>
        <v>0</v>
      </c>
      <c r="AU171" s="93">
        <f t="shared" si="47"/>
        <v>0</v>
      </c>
      <c r="AV171" s="93" t="str">
        <f t="shared" si="48"/>
        <v>01N</v>
      </c>
      <c r="AW171" s="94" t="str">
        <f t="shared" si="49"/>
        <v/>
      </c>
      <c r="AX171" s="95">
        <f>SUMIF(Calculs!$B$2:$B$34,AW171,Calculs!$C$2:$C$34)</f>
        <v>0</v>
      </c>
      <c r="AY171" s="95">
        <f>IF(K171&lt;&gt;"",IF(LEFT(K171,1)="S", Calculs!$C$55,0),0)</f>
        <v>0</v>
      </c>
      <c r="AZ171" s="95">
        <f>IF(L171&lt;&gt;"",IF(LEFT(L171,1)="S", Calculs!$C$51,0),0)</f>
        <v>0</v>
      </c>
      <c r="BA171" s="95">
        <f>IF(M171&lt;&gt;"",IF(LEFT(M171,1)="S", Calculs!$C$52,0),0)</f>
        <v>0</v>
      </c>
      <c r="BB171" s="96" t="str">
        <f t="shared" si="50"/>
        <v/>
      </c>
      <c r="BC171" s="207" t="str">
        <f t="shared" si="51"/>
        <v/>
      </c>
      <c r="BD171" s="96">
        <f>SUMIF(Calculs!$B$2:$B$34,BB171,Calculs!$C$2:$C$34)</f>
        <v>0</v>
      </c>
      <c r="BE171" s="95">
        <f>IF(Q171&lt;&gt;"",IF(LEFT(Q171,1)="S", Calculs!$C$52,0),0)</f>
        <v>0</v>
      </c>
      <c r="BF171" s="95">
        <f>IF(R171&lt;&gt;"",IF(LEFT(R171,1)="S", Calculs!$C$51,0),0)</f>
        <v>0</v>
      </c>
      <c r="BG171" s="95">
        <f>SUMIF(Calculs!$B$41:$B$46,LEFT(S171,2),Calculs!$C$41:$C$46)</f>
        <v>0</v>
      </c>
      <c r="BH171" s="95">
        <f>IF(T171&lt;&gt;"",IF(LEFT(T171,1)="S", Calculs!$C$48,0),0)</f>
        <v>0</v>
      </c>
      <c r="BI171" s="95">
        <f>IF(W171&lt;&gt;"",IF(LEFT(W171,3)="ETT", Calculs!$C$37,0),0)</f>
        <v>0</v>
      </c>
      <c r="BJ171" s="95">
        <f>IF(X171&lt;&gt;"",IF(LEFT(X171,1)="S", Calculs!$C$51,0),0)</f>
        <v>0</v>
      </c>
      <c r="BK171" s="95">
        <f>IF(Y171&lt;&gt;"",IF(LEFT(Y171,1)="S", Calculs!$C$52,0),0)</f>
        <v>0</v>
      </c>
      <c r="BL171" s="96" t="str">
        <f t="shared" si="52"/>
        <v/>
      </c>
      <c r="BM171" s="95">
        <f>SUMIF(Calculs!$B$32:$B$36,TRIM(BL171),Calculs!$C$32:$C$36)</f>
        <v>0</v>
      </c>
      <c r="BN171" s="95">
        <f>IF(V171&lt;&gt;"",IF(LEFT(V171,1)="S", SUMIF(Calculs!$B$57:$B$61, TRIM(BL171), Calculs!$C$57:$C$61),0),0)</f>
        <v>0</v>
      </c>
      <c r="BO171" s="93" t="str">
        <f t="shared" si="53"/>
        <v>N</v>
      </c>
      <c r="BP171" s="95">
        <f t="shared" si="54"/>
        <v>0</v>
      </c>
      <c r="BQ171" s="95" t="e">
        <f t="shared" si="55"/>
        <v>#VALUE!</v>
      </c>
      <c r="BR171" s="95" t="e">
        <f t="shared" si="56"/>
        <v>#VALUE!</v>
      </c>
    </row>
    <row r="172" spans="1:70" ht="12.75" customHeight="1">
      <c r="A172" s="81"/>
      <c r="B172" s="107"/>
      <c r="C172" s="1"/>
      <c r="D172" s="1"/>
      <c r="E172" s="1"/>
      <c r="F172" s="1"/>
      <c r="G172" s="1"/>
      <c r="H172" s="34"/>
      <c r="I172" s="83"/>
      <c r="J172" s="83"/>
      <c r="K172" s="83"/>
      <c r="L172" s="83"/>
      <c r="M172" s="83"/>
      <c r="N172" s="83"/>
      <c r="O172" s="83"/>
      <c r="P172" s="83"/>
      <c r="Q172" s="83"/>
      <c r="R172" s="1"/>
      <c r="S172" s="84"/>
      <c r="T172" s="84"/>
      <c r="V172" s="84"/>
      <c r="W172" s="83"/>
      <c r="X172" s="83"/>
      <c r="Y172" s="83"/>
      <c r="Z172" s="1"/>
      <c r="AA172" s="1"/>
      <c r="AB172" s="3"/>
      <c r="AC172" s="84"/>
      <c r="AD172" s="84"/>
      <c r="AE172" s="84"/>
      <c r="AF172" s="85"/>
      <c r="AG172" s="86"/>
      <c r="AH172" s="86"/>
      <c r="AI172" s="86"/>
      <c r="AJ172" s="86"/>
      <c r="AK172" s="87"/>
      <c r="AL172" s="87"/>
      <c r="AM172" s="87"/>
      <c r="AN172" s="87"/>
      <c r="AO172" s="88"/>
      <c r="AP172" s="89"/>
      <c r="AQ172" s="90" t="str">
        <f t="shared" si="43"/>
        <v/>
      </c>
      <c r="AR172" s="91">
        <f t="shared" si="44"/>
        <v>2</v>
      </c>
      <c r="AS172" s="92" t="str">
        <f t="shared" si="45"/>
        <v/>
      </c>
      <c r="AT172" s="93">
        <f t="shared" si="46"/>
        <v>0</v>
      </c>
      <c r="AU172" s="93">
        <f t="shared" si="47"/>
        <v>0</v>
      </c>
      <c r="AV172" s="93" t="str">
        <f t="shared" si="48"/>
        <v>01N</v>
      </c>
      <c r="AW172" s="94" t="str">
        <f t="shared" si="49"/>
        <v/>
      </c>
      <c r="AX172" s="95">
        <f>SUMIF(Calculs!$B$2:$B$34,AW172,Calculs!$C$2:$C$34)</f>
        <v>0</v>
      </c>
      <c r="AY172" s="95">
        <f>IF(K172&lt;&gt;"",IF(LEFT(K172,1)="S", Calculs!$C$55,0),0)</f>
        <v>0</v>
      </c>
      <c r="AZ172" s="95">
        <f>IF(L172&lt;&gt;"",IF(LEFT(L172,1)="S", Calculs!$C$51,0),0)</f>
        <v>0</v>
      </c>
      <c r="BA172" s="95">
        <f>IF(M172&lt;&gt;"",IF(LEFT(M172,1)="S", Calculs!$C$52,0),0)</f>
        <v>0</v>
      </c>
      <c r="BB172" s="96" t="str">
        <f t="shared" si="50"/>
        <v/>
      </c>
      <c r="BC172" s="207" t="str">
        <f t="shared" si="51"/>
        <v/>
      </c>
      <c r="BD172" s="96">
        <f>SUMIF(Calculs!$B$2:$B$34,BB172,Calculs!$C$2:$C$34)</f>
        <v>0</v>
      </c>
      <c r="BE172" s="95">
        <f>IF(Q172&lt;&gt;"",IF(LEFT(Q172,1)="S", Calculs!$C$52,0),0)</f>
        <v>0</v>
      </c>
      <c r="BF172" s="95">
        <f>IF(R172&lt;&gt;"",IF(LEFT(R172,1)="S", Calculs!$C$51,0),0)</f>
        <v>0</v>
      </c>
      <c r="BG172" s="95">
        <f>SUMIF(Calculs!$B$41:$B$46,LEFT(S172,2),Calculs!$C$41:$C$46)</f>
        <v>0</v>
      </c>
      <c r="BH172" s="95">
        <f>IF(T172&lt;&gt;"",IF(LEFT(T172,1)="S", Calculs!$C$48,0),0)</f>
        <v>0</v>
      </c>
      <c r="BI172" s="95">
        <f>IF(W172&lt;&gt;"",IF(LEFT(W172,3)="ETT", Calculs!$C$37,0),0)</f>
        <v>0</v>
      </c>
      <c r="BJ172" s="95">
        <f>IF(X172&lt;&gt;"",IF(LEFT(X172,1)="S", Calculs!$C$51,0),0)</f>
        <v>0</v>
      </c>
      <c r="BK172" s="95">
        <f>IF(Y172&lt;&gt;"",IF(LEFT(Y172,1)="S", Calculs!$C$52,0),0)</f>
        <v>0</v>
      </c>
      <c r="BL172" s="96" t="str">
        <f t="shared" si="52"/>
        <v/>
      </c>
      <c r="BM172" s="95">
        <f>SUMIF(Calculs!$B$32:$B$36,TRIM(BL172),Calculs!$C$32:$C$36)</f>
        <v>0</v>
      </c>
      <c r="BN172" s="95">
        <f>IF(V172&lt;&gt;"",IF(LEFT(V172,1)="S", SUMIF(Calculs!$B$57:$B$61, TRIM(BL172), Calculs!$C$57:$C$61),0),0)</f>
        <v>0</v>
      </c>
      <c r="BO172" s="93" t="str">
        <f t="shared" si="53"/>
        <v>N</v>
      </c>
      <c r="BP172" s="95">
        <f t="shared" si="54"/>
        <v>0</v>
      </c>
      <c r="BQ172" s="95" t="e">
        <f t="shared" si="55"/>
        <v>#VALUE!</v>
      </c>
      <c r="BR172" s="95" t="e">
        <f t="shared" si="56"/>
        <v>#VALUE!</v>
      </c>
    </row>
    <row r="173" spans="1:70" ht="12.75" customHeight="1">
      <c r="A173" s="81"/>
      <c r="B173" s="107"/>
      <c r="C173" s="1"/>
      <c r="D173" s="1"/>
      <c r="E173" s="1"/>
      <c r="F173" s="1"/>
      <c r="G173" s="1"/>
      <c r="H173" s="34"/>
      <c r="I173" s="83"/>
      <c r="J173" s="83"/>
      <c r="K173" s="83"/>
      <c r="L173" s="83"/>
      <c r="M173" s="83"/>
      <c r="N173" s="83"/>
      <c r="O173" s="83"/>
      <c r="P173" s="83"/>
      <c r="Q173" s="83"/>
      <c r="R173" s="1"/>
      <c r="S173" s="84"/>
      <c r="T173" s="84"/>
      <c r="V173" s="84"/>
      <c r="W173" s="83"/>
      <c r="X173" s="83"/>
      <c r="Y173" s="83"/>
      <c r="Z173" s="1"/>
      <c r="AA173" s="1"/>
      <c r="AB173" s="3"/>
      <c r="AC173" s="84"/>
      <c r="AD173" s="84"/>
      <c r="AE173" s="84"/>
      <c r="AF173" s="85"/>
      <c r="AG173" s="86"/>
      <c r="AH173" s="86"/>
      <c r="AI173" s="86"/>
      <c r="AJ173" s="86"/>
      <c r="AK173" s="87"/>
      <c r="AL173" s="87"/>
      <c r="AM173" s="87"/>
      <c r="AN173" s="87"/>
      <c r="AO173" s="88"/>
      <c r="AP173" s="89"/>
      <c r="AQ173" s="90" t="str">
        <f t="shared" si="43"/>
        <v/>
      </c>
      <c r="AR173" s="91">
        <f t="shared" si="44"/>
        <v>2</v>
      </c>
      <c r="AS173" s="92" t="str">
        <f t="shared" si="45"/>
        <v/>
      </c>
      <c r="AT173" s="93">
        <f t="shared" si="46"/>
        <v>0</v>
      </c>
      <c r="AU173" s="93">
        <f t="shared" si="47"/>
        <v>0</v>
      </c>
      <c r="AV173" s="93" t="str">
        <f t="shared" si="48"/>
        <v>01N</v>
      </c>
      <c r="AW173" s="94" t="str">
        <f t="shared" si="49"/>
        <v/>
      </c>
      <c r="AX173" s="95">
        <f>SUMIF(Calculs!$B$2:$B$34,AW173,Calculs!$C$2:$C$34)</f>
        <v>0</v>
      </c>
      <c r="AY173" s="95">
        <f>IF(K173&lt;&gt;"",IF(LEFT(K173,1)="S", Calculs!$C$55,0),0)</f>
        <v>0</v>
      </c>
      <c r="AZ173" s="95">
        <f>IF(L173&lt;&gt;"",IF(LEFT(L173,1)="S", Calculs!$C$51,0),0)</f>
        <v>0</v>
      </c>
      <c r="BA173" s="95">
        <f>IF(M173&lt;&gt;"",IF(LEFT(M173,1)="S", Calculs!$C$52,0),0)</f>
        <v>0</v>
      </c>
      <c r="BB173" s="96" t="str">
        <f t="shared" si="50"/>
        <v/>
      </c>
      <c r="BC173" s="207" t="str">
        <f t="shared" si="51"/>
        <v/>
      </c>
      <c r="BD173" s="96">
        <f>SUMIF(Calculs!$B$2:$B$34,BB173,Calculs!$C$2:$C$34)</f>
        <v>0</v>
      </c>
      <c r="BE173" s="95">
        <f>IF(Q173&lt;&gt;"",IF(LEFT(Q173,1)="S", Calculs!$C$52,0),0)</f>
        <v>0</v>
      </c>
      <c r="BF173" s="95">
        <f>IF(R173&lt;&gt;"",IF(LEFT(R173,1)="S", Calculs!$C$51,0),0)</f>
        <v>0</v>
      </c>
      <c r="BG173" s="95">
        <f>SUMIF(Calculs!$B$41:$B$46,LEFT(S173,2),Calculs!$C$41:$C$46)</f>
        <v>0</v>
      </c>
      <c r="BH173" s="95">
        <f>IF(T173&lt;&gt;"",IF(LEFT(T173,1)="S", Calculs!$C$48,0),0)</f>
        <v>0</v>
      </c>
      <c r="BI173" s="95">
        <f>IF(W173&lt;&gt;"",IF(LEFT(W173,3)="ETT", Calculs!$C$37,0),0)</f>
        <v>0</v>
      </c>
      <c r="BJ173" s="95">
        <f>IF(X173&lt;&gt;"",IF(LEFT(X173,1)="S", Calculs!$C$51,0),0)</f>
        <v>0</v>
      </c>
      <c r="BK173" s="95">
        <f>IF(Y173&lt;&gt;"",IF(LEFT(Y173,1)="S", Calculs!$C$52,0),0)</f>
        <v>0</v>
      </c>
      <c r="BL173" s="96" t="str">
        <f t="shared" si="52"/>
        <v/>
      </c>
      <c r="BM173" s="95">
        <f>SUMIF(Calculs!$B$32:$B$36,TRIM(BL173),Calculs!$C$32:$C$36)</f>
        <v>0</v>
      </c>
      <c r="BN173" s="95">
        <f>IF(V173&lt;&gt;"",IF(LEFT(V173,1)="S", SUMIF(Calculs!$B$57:$B$61, TRIM(BL173), Calculs!$C$57:$C$61),0),0)</f>
        <v>0</v>
      </c>
      <c r="BO173" s="93" t="str">
        <f t="shared" si="53"/>
        <v>N</v>
      </c>
      <c r="BP173" s="95">
        <f t="shared" si="54"/>
        <v>0</v>
      </c>
      <c r="BQ173" s="95" t="e">
        <f t="shared" si="55"/>
        <v>#VALUE!</v>
      </c>
      <c r="BR173" s="95" t="e">
        <f t="shared" si="56"/>
        <v>#VALUE!</v>
      </c>
    </row>
    <row r="174" spans="1:70" ht="12.75" customHeight="1">
      <c r="A174" s="81"/>
      <c r="B174" s="107"/>
      <c r="C174" s="1"/>
      <c r="D174" s="1"/>
      <c r="E174" s="1"/>
      <c r="F174" s="1"/>
      <c r="G174" s="1"/>
      <c r="H174" s="34"/>
      <c r="I174" s="83"/>
      <c r="J174" s="83"/>
      <c r="K174" s="83"/>
      <c r="L174" s="83"/>
      <c r="M174" s="83"/>
      <c r="N174" s="83"/>
      <c r="O174" s="83"/>
      <c r="P174" s="83"/>
      <c r="Q174" s="83"/>
      <c r="R174" s="1"/>
      <c r="S174" s="84"/>
      <c r="T174" s="84"/>
      <c r="V174" s="84"/>
      <c r="W174" s="83"/>
      <c r="X174" s="83"/>
      <c r="Y174" s="83"/>
      <c r="Z174" s="1"/>
      <c r="AA174" s="1"/>
      <c r="AB174" s="3"/>
      <c r="AC174" s="84"/>
      <c r="AD174" s="84"/>
      <c r="AE174" s="84"/>
      <c r="AF174" s="85"/>
      <c r="AG174" s="86"/>
      <c r="AH174" s="86"/>
      <c r="AI174" s="86"/>
      <c r="AJ174" s="86"/>
      <c r="AK174" s="87"/>
      <c r="AL174" s="87"/>
      <c r="AM174" s="87"/>
      <c r="AN174" s="87"/>
      <c r="AO174" s="88"/>
      <c r="AP174" s="89"/>
      <c r="AQ174" s="90" t="str">
        <f t="shared" si="43"/>
        <v/>
      </c>
      <c r="AR174" s="91">
        <f t="shared" si="44"/>
        <v>2</v>
      </c>
      <c r="AS174" s="92" t="str">
        <f t="shared" si="45"/>
        <v/>
      </c>
      <c r="AT174" s="93">
        <f t="shared" si="46"/>
        <v>0</v>
      </c>
      <c r="AU174" s="93">
        <f t="shared" si="47"/>
        <v>0</v>
      </c>
      <c r="AV174" s="93" t="str">
        <f t="shared" si="48"/>
        <v>01N</v>
      </c>
      <c r="AW174" s="94" t="str">
        <f t="shared" si="49"/>
        <v/>
      </c>
      <c r="AX174" s="95">
        <f>SUMIF(Calculs!$B$2:$B$34,AW174,Calculs!$C$2:$C$34)</f>
        <v>0</v>
      </c>
      <c r="AY174" s="95">
        <f>IF(K174&lt;&gt;"",IF(LEFT(K174,1)="S", Calculs!$C$55,0),0)</f>
        <v>0</v>
      </c>
      <c r="AZ174" s="95">
        <f>IF(L174&lt;&gt;"",IF(LEFT(L174,1)="S", Calculs!$C$51,0),0)</f>
        <v>0</v>
      </c>
      <c r="BA174" s="95">
        <f>IF(M174&lt;&gt;"",IF(LEFT(M174,1)="S", Calculs!$C$52,0),0)</f>
        <v>0</v>
      </c>
      <c r="BB174" s="96" t="str">
        <f t="shared" si="50"/>
        <v/>
      </c>
      <c r="BC174" s="207" t="str">
        <f t="shared" si="51"/>
        <v/>
      </c>
      <c r="BD174" s="96">
        <f>SUMIF(Calculs!$B$2:$B$34,BB174,Calculs!$C$2:$C$34)</f>
        <v>0</v>
      </c>
      <c r="BE174" s="95">
        <f>IF(Q174&lt;&gt;"",IF(LEFT(Q174,1)="S", Calculs!$C$52,0),0)</f>
        <v>0</v>
      </c>
      <c r="BF174" s="95">
        <f>IF(R174&lt;&gt;"",IF(LEFT(R174,1)="S", Calculs!$C$51,0),0)</f>
        <v>0</v>
      </c>
      <c r="BG174" s="95">
        <f>SUMIF(Calculs!$B$41:$B$46,LEFT(S174,2),Calculs!$C$41:$C$46)</f>
        <v>0</v>
      </c>
      <c r="BH174" s="95">
        <f>IF(T174&lt;&gt;"",IF(LEFT(T174,1)="S", Calculs!$C$48,0),0)</f>
        <v>0</v>
      </c>
      <c r="BI174" s="95">
        <f>IF(W174&lt;&gt;"",IF(LEFT(W174,3)="ETT", Calculs!$C$37,0),0)</f>
        <v>0</v>
      </c>
      <c r="BJ174" s="95">
        <f>IF(X174&lt;&gt;"",IF(LEFT(X174,1)="S", Calculs!$C$51,0),0)</f>
        <v>0</v>
      </c>
      <c r="BK174" s="95">
        <f>IF(Y174&lt;&gt;"",IF(LEFT(Y174,1)="S", Calculs!$C$52,0),0)</f>
        <v>0</v>
      </c>
      <c r="BL174" s="96" t="str">
        <f t="shared" si="52"/>
        <v/>
      </c>
      <c r="BM174" s="95">
        <f>SUMIF(Calculs!$B$32:$B$36,TRIM(BL174),Calculs!$C$32:$C$36)</f>
        <v>0</v>
      </c>
      <c r="BN174" s="95">
        <f>IF(V174&lt;&gt;"",IF(LEFT(V174,1)="S", SUMIF(Calculs!$B$57:$B$61, TRIM(BL174), Calculs!$C$57:$C$61),0),0)</f>
        <v>0</v>
      </c>
      <c r="BO174" s="93" t="str">
        <f t="shared" si="53"/>
        <v>N</v>
      </c>
      <c r="BP174" s="95">
        <f t="shared" si="54"/>
        <v>0</v>
      </c>
      <c r="BQ174" s="95" t="e">
        <f t="shared" si="55"/>
        <v>#VALUE!</v>
      </c>
      <c r="BR174" s="95" t="e">
        <f t="shared" si="56"/>
        <v>#VALUE!</v>
      </c>
    </row>
    <row r="175" spans="1:70" ht="12.75" customHeight="1">
      <c r="A175" s="81"/>
      <c r="B175" s="107"/>
      <c r="C175" s="1"/>
      <c r="D175" s="1"/>
      <c r="E175" s="1"/>
      <c r="F175" s="1"/>
      <c r="G175" s="1"/>
      <c r="H175" s="34"/>
      <c r="I175" s="83"/>
      <c r="J175" s="83"/>
      <c r="K175" s="83"/>
      <c r="L175" s="83"/>
      <c r="M175" s="83"/>
      <c r="N175" s="83"/>
      <c r="O175" s="83"/>
      <c r="P175" s="83"/>
      <c r="Q175" s="83"/>
      <c r="R175" s="1"/>
      <c r="S175" s="84"/>
      <c r="T175" s="84"/>
      <c r="V175" s="84"/>
      <c r="W175" s="83"/>
      <c r="X175" s="83"/>
      <c r="Y175" s="83"/>
      <c r="Z175" s="1"/>
      <c r="AA175" s="1"/>
      <c r="AB175" s="3"/>
      <c r="AC175" s="84"/>
      <c r="AD175" s="84"/>
      <c r="AE175" s="84"/>
      <c r="AF175" s="85"/>
      <c r="AG175" s="86"/>
      <c r="AH175" s="86"/>
      <c r="AI175" s="86"/>
      <c r="AJ175" s="86"/>
      <c r="AK175" s="87"/>
      <c r="AL175" s="87"/>
      <c r="AM175" s="87"/>
      <c r="AN175" s="87"/>
      <c r="AO175" s="88"/>
      <c r="AP175" s="89"/>
      <c r="AQ175" s="90" t="str">
        <f t="shared" si="43"/>
        <v/>
      </c>
      <c r="AR175" s="91">
        <f t="shared" si="44"/>
        <v>2</v>
      </c>
      <c r="AS175" s="92" t="str">
        <f t="shared" si="45"/>
        <v/>
      </c>
      <c r="AT175" s="93">
        <f t="shared" si="46"/>
        <v>0</v>
      </c>
      <c r="AU175" s="93">
        <f t="shared" si="47"/>
        <v>0</v>
      </c>
      <c r="AV175" s="93" t="str">
        <f t="shared" si="48"/>
        <v>01N</v>
      </c>
      <c r="AW175" s="94" t="str">
        <f t="shared" si="49"/>
        <v/>
      </c>
      <c r="AX175" s="95">
        <f>SUMIF(Calculs!$B$2:$B$34,AW175,Calculs!$C$2:$C$34)</f>
        <v>0</v>
      </c>
      <c r="AY175" s="95">
        <f>IF(K175&lt;&gt;"",IF(LEFT(K175,1)="S", Calculs!$C$55,0),0)</f>
        <v>0</v>
      </c>
      <c r="AZ175" s="95">
        <f>IF(L175&lt;&gt;"",IF(LEFT(L175,1)="S", Calculs!$C$51,0),0)</f>
        <v>0</v>
      </c>
      <c r="BA175" s="95">
        <f>IF(M175&lt;&gt;"",IF(LEFT(M175,1)="S", Calculs!$C$52,0),0)</f>
        <v>0</v>
      </c>
      <c r="BB175" s="96" t="str">
        <f t="shared" si="50"/>
        <v/>
      </c>
      <c r="BC175" s="207" t="str">
        <f t="shared" si="51"/>
        <v/>
      </c>
      <c r="BD175" s="96">
        <f>SUMIF(Calculs!$B$2:$B$34,BB175,Calculs!$C$2:$C$34)</f>
        <v>0</v>
      </c>
      <c r="BE175" s="95">
        <f>IF(Q175&lt;&gt;"",IF(LEFT(Q175,1)="S", Calculs!$C$52,0),0)</f>
        <v>0</v>
      </c>
      <c r="BF175" s="95">
        <f>IF(R175&lt;&gt;"",IF(LEFT(R175,1)="S", Calculs!$C$51,0),0)</f>
        <v>0</v>
      </c>
      <c r="BG175" s="95">
        <f>SUMIF(Calculs!$B$41:$B$46,LEFT(S175,2),Calculs!$C$41:$C$46)</f>
        <v>0</v>
      </c>
      <c r="BH175" s="95">
        <f>IF(T175&lt;&gt;"",IF(LEFT(T175,1)="S", Calculs!$C$48,0),0)</f>
        <v>0</v>
      </c>
      <c r="BI175" s="95">
        <f>IF(W175&lt;&gt;"",IF(LEFT(W175,3)="ETT", Calculs!$C$37,0),0)</f>
        <v>0</v>
      </c>
      <c r="BJ175" s="95">
        <f>IF(X175&lt;&gt;"",IF(LEFT(X175,1)="S", Calculs!$C$51,0),0)</f>
        <v>0</v>
      </c>
      <c r="BK175" s="95">
        <f>IF(Y175&lt;&gt;"",IF(LEFT(Y175,1)="S", Calculs!$C$52,0),0)</f>
        <v>0</v>
      </c>
      <c r="BL175" s="96" t="str">
        <f t="shared" si="52"/>
        <v/>
      </c>
      <c r="BM175" s="95">
        <f>SUMIF(Calculs!$B$32:$B$36,TRIM(BL175),Calculs!$C$32:$C$36)</f>
        <v>0</v>
      </c>
      <c r="BN175" s="95">
        <f>IF(V175&lt;&gt;"",IF(LEFT(V175,1)="S", SUMIF(Calculs!$B$57:$B$61, TRIM(BL175), Calculs!$C$57:$C$61),0),0)</f>
        <v>0</v>
      </c>
      <c r="BO175" s="93" t="str">
        <f t="shared" si="53"/>
        <v>N</v>
      </c>
      <c r="BP175" s="95">
        <f t="shared" si="54"/>
        <v>0</v>
      </c>
      <c r="BQ175" s="95" t="e">
        <f t="shared" si="55"/>
        <v>#VALUE!</v>
      </c>
      <c r="BR175" s="95" t="e">
        <f t="shared" si="56"/>
        <v>#VALUE!</v>
      </c>
    </row>
    <row r="176" spans="1:70" ht="12.75" customHeight="1">
      <c r="A176" s="81"/>
      <c r="B176" s="107"/>
      <c r="C176" s="1"/>
      <c r="D176" s="1"/>
      <c r="E176" s="1"/>
      <c r="F176" s="1"/>
      <c r="G176" s="1"/>
      <c r="H176" s="34"/>
      <c r="I176" s="83"/>
      <c r="J176" s="83"/>
      <c r="K176" s="83"/>
      <c r="L176" s="83"/>
      <c r="M176" s="83"/>
      <c r="N176" s="83"/>
      <c r="O176" s="83"/>
      <c r="P176" s="83"/>
      <c r="Q176" s="83"/>
      <c r="R176" s="1"/>
      <c r="S176" s="84"/>
      <c r="T176" s="84"/>
      <c r="V176" s="84"/>
      <c r="W176" s="83"/>
      <c r="X176" s="83"/>
      <c r="Y176" s="83"/>
      <c r="Z176" s="1"/>
      <c r="AA176" s="1"/>
      <c r="AB176" s="3"/>
      <c r="AC176" s="84"/>
      <c r="AD176" s="84"/>
      <c r="AE176" s="84"/>
      <c r="AF176" s="85"/>
      <c r="AG176" s="86"/>
      <c r="AH176" s="86"/>
      <c r="AI176" s="86"/>
      <c r="AJ176" s="86"/>
      <c r="AK176" s="87"/>
      <c r="AL176" s="87"/>
      <c r="AM176" s="87"/>
      <c r="AN176" s="87"/>
      <c r="AO176" s="88"/>
      <c r="AP176" s="89"/>
      <c r="AQ176" s="90" t="str">
        <f t="shared" si="43"/>
        <v/>
      </c>
      <c r="AR176" s="91">
        <f t="shared" si="44"/>
        <v>2</v>
      </c>
      <c r="AS176" s="92" t="str">
        <f t="shared" si="45"/>
        <v/>
      </c>
      <c r="AT176" s="93">
        <f t="shared" si="46"/>
        <v>0</v>
      </c>
      <c r="AU176" s="93">
        <f t="shared" si="47"/>
        <v>0</v>
      </c>
      <c r="AV176" s="93" t="str">
        <f t="shared" si="48"/>
        <v>01N</v>
      </c>
      <c r="AW176" s="94" t="str">
        <f t="shared" si="49"/>
        <v/>
      </c>
      <c r="AX176" s="95">
        <f>SUMIF(Calculs!$B$2:$B$34,AW176,Calculs!$C$2:$C$34)</f>
        <v>0</v>
      </c>
      <c r="AY176" s="95">
        <f>IF(K176&lt;&gt;"",IF(LEFT(K176,1)="S", Calculs!$C$55,0),0)</f>
        <v>0</v>
      </c>
      <c r="AZ176" s="95">
        <f>IF(L176&lt;&gt;"",IF(LEFT(L176,1)="S", Calculs!$C$51,0),0)</f>
        <v>0</v>
      </c>
      <c r="BA176" s="95">
        <f>IF(M176&lt;&gt;"",IF(LEFT(M176,1)="S", Calculs!$C$52,0),0)</f>
        <v>0</v>
      </c>
      <c r="BB176" s="96" t="str">
        <f t="shared" si="50"/>
        <v/>
      </c>
      <c r="BC176" s="207" t="str">
        <f t="shared" si="51"/>
        <v/>
      </c>
      <c r="BD176" s="96">
        <f>SUMIF(Calculs!$B$2:$B$34,BB176,Calculs!$C$2:$C$34)</f>
        <v>0</v>
      </c>
      <c r="BE176" s="95">
        <f>IF(Q176&lt;&gt;"",IF(LEFT(Q176,1)="S", Calculs!$C$52,0),0)</f>
        <v>0</v>
      </c>
      <c r="BF176" s="95">
        <f>IF(R176&lt;&gt;"",IF(LEFT(R176,1)="S", Calculs!$C$51,0),0)</f>
        <v>0</v>
      </c>
      <c r="BG176" s="95">
        <f>SUMIF(Calculs!$B$41:$B$46,LEFT(S176,2),Calculs!$C$41:$C$46)</f>
        <v>0</v>
      </c>
      <c r="BH176" s="95">
        <f>IF(T176&lt;&gt;"",IF(LEFT(T176,1)="S", Calculs!$C$48,0),0)</f>
        <v>0</v>
      </c>
      <c r="BI176" s="95">
        <f>IF(W176&lt;&gt;"",IF(LEFT(W176,3)="ETT", Calculs!$C$37,0),0)</f>
        <v>0</v>
      </c>
      <c r="BJ176" s="95">
        <f>IF(X176&lt;&gt;"",IF(LEFT(X176,1)="S", Calculs!$C$51,0),0)</f>
        <v>0</v>
      </c>
      <c r="BK176" s="95">
        <f>IF(Y176&lt;&gt;"",IF(LEFT(Y176,1)="S", Calculs!$C$52,0),0)</f>
        <v>0</v>
      </c>
      <c r="BL176" s="96" t="str">
        <f t="shared" si="52"/>
        <v/>
      </c>
      <c r="BM176" s="95">
        <f>SUMIF(Calculs!$B$32:$B$36,TRIM(BL176),Calculs!$C$32:$C$36)</f>
        <v>0</v>
      </c>
      <c r="BN176" s="95">
        <f>IF(V176&lt;&gt;"",IF(LEFT(V176,1)="S", SUMIF(Calculs!$B$57:$B$61, TRIM(BL176), Calculs!$C$57:$C$61),0),0)</f>
        <v>0</v>
      </c>
      <c r="BO176" s="93" t="str">
        <f t="shared" si="53"/>
        <v>N</v>
      </c>
      <c r="BP176" s="95">
        <f t="shared" si="54"/>
        <v>0</v>
      </c>
      <c r="BQ176" s="95" t="e">
        <f t="shared" si="55"/>
        <v>#VALUE!</v>
      </c>
      <c r="BR176" s="95" t="e">
        <f t="shared" si="56"/>
        <v>#VALUE!</v>
      </c>
    </row>
    <row r="177" spans="1:70" ht="12.75" customHeight="1">
      <c r="A177" s="81"/>
      <c r="B177" s="107"/>
      <c r="C177" s="1"/>
      <c r="D177" s="1"/>
      <c r="E177" s="1"/>
      <c r="F177" s="1"/>
      <c r="G177" s="1"/>
      <c r="H177" s="34"/>
      <c r="I177" s="83"/>
      <c r="J177" s="83"/>
      <c r="K177" s="83"/>
      <c r="L177" s="83"/>
      <c r="M177" s="83"/>
      <c r="N177" s="83"/>
      <c r="O177" s="83"/>
      <c r="P177" s="83"/>
      <c r="Q177" s="83"/>
      <c r="R177" s="1"/>
      <c r="S177" s="84"/>
      <c r="T177" s="84"/>
      <c r="V177" s="84"/>
      <c r="W177" s="83"/>
      <c r="X177" s="83"/>
      <c r="Y177" s="83"/>
      <c r="Z177" s="1"/>
      <c r="AA177" s="1"/>
      <c r="AB177" s="3"/>
      <c r="AC177" s="84"/>
      <c r="AD177" s="84"/>
      <c r="AE177" s="84"/>
      <c r="AF177" s="85"/>
      <c r="AG177" s="86"/>
      <c r="AH177" s="86"/>
      <c r="AI177" s="86"/>
      <c r="AJ177" s="86"/>
      <c r="AK177" s="87"/>
      <c r="AL177" s="87"/>
      <c r="AM177" s="87"/>
      <c r="AN177" s="87"/>
      <c r="AO177" s="88"/>
      <c r="AP177" s="89"/>
      <c r="AQ177" s="90" t="str">
        <f t="shared" si="43"/>
        <v/>
      </c>
      <c r="AR177" s="91">
        <f t="shared" si="44"/>
        <v>2</v>
      </c>
      <c r="AS177" s="92" t="str">
        <f t="shared" si="45"/>
        <v/>
      </c>
      <c r="AT177" s="93">
        <f t="shared" si="46"/>
        <v>0</v>
      </c>
      <c r="AU177" s="93">
        <f t="shared" si="47"/>
        <v>0</v>
      </c>
      <c r="AV177" s="93" t="str">
        <f t="shared" si="48"/>
        <v>01N</v>
      </c>
      <c r="AW177" s="94" t="str">
        <f t="shared" si="49"/>
        <v/>
      </c>
      <c r="AX177" s="95">
        <f>SUMIF(Calculs!$B$2:$B$34,AW177,Calculs!$C$2:$C$34)</f>
        <v>0</v>
      </c>
      <c r="AY177" s="95">
        <f>IF(K177&lt;&gt;"",IF(LEFT(K177,1)="S", Calculs!$C$55,0),0)</f>
        <v>0</v>
      </c>
      <c r="AZ177" s="95">
        <f>IF(L177&lt;&gt;"",IF(LEFT(L177,1)="S", Calculs!$C$51,0),0)</f>
        <v>0</v>
      </c>
      <c r="BA177" s="95">
        <f>IF(M177&lt;&gt;"",IF(LEFT(M177,1)="S", Calculs!$C$52,0),0)</f>
        <v>0</v>
      </c>
      <c r="BB177" s="96" t="str">
        <f t="shared" si="50"/>
        <v/>
      </c>
      <c r="BC177" s="207" t="str">
        <f t="shared" si="51"/>
        <v/>
      </c>
      <c r="BD177" s="96">
        <f>SUMIF(Calculs!$B$2:$B$34,BB177,Calculs!$C$2:$C$34)</f>
        <v>0</v>
      </c>
      <c r="BE177" s="95">
        <f>IF(Q177&lt;&gt;"",IF(LEFT(Q177,1)="S", Calculs!$C$52,0),0)</f>
        <v>0</v>
      </c>
      <c r="BF177" s="95">
        <f>IF(R177&lt;&gt;"",IF(LEFT(R177,1)="S", Calculs!$C$51,0),0)</f>
        <v>0</v>
      </c>
      <c r="BG177" s="95">
        <f>SUMIF(Calculs!$B$41:$B$46,LEFT(S177,2),Calculs!$C$41:$C$46)</f>
        <v>0</v>
      </c>
      <c r="BH177" s="95">
        <f>IF(T177&lt;&gt;"",IF(LEFT(T177,1)="S", Calculs!$C$48,0),0)</f>
        <v>0</v>
      </c>
      <c r="BI177" s="95">
        <f>IF(W177&lt;&gt;"",IF(LEFT(W177,3)="ETT", Calculs!$C$37,0),0)</f>
        <v>0</v>
      </c>
      <c r="BJ177" s="95">
        <f>IF(X177&lt;&gt;"",IF(LEFT(X177,1)="S", Calculs!$C$51,0),0)</f>
        <v>0</v>
      </c>
      <c r="BK177" s="95">
        <f>IF(Y177&lt;&gt;"",IF(LEFT(Y177,1)="S", Calculs!$C$52,0),0)</f>
        <v>0</v>
      </c>
      <c r="BL177" s="96" t="str">
        <f t="shared" si="52"/>
        <v/>
      </c>
      <c r="BM177" s="95">
        <f>SUMIF(Calculs!$B$32:$B$36,TRIM(BL177),Calculs!$C$32:$C$36)</f>
        <v>0</v>
      </c>
      <c r="BN177" s="95">
        <f>IF(V177&lt;&gt;"",IF(LEFT(V177,1)="S", SUMIF(Calculs!$B$57:$B$61, TRIM(BL177), Calculs!$C$57:$C$61),0),0)</f>
        <v>0</v>
      </c>
      <c r="BO177" s="93" t="str">
        <f t="shared" si="53"/>
        <v>N</v>
      </c>
      <c r="BP177" s="95">
        <f t="shared" si="54"/>
        <v>0</v>
      </c>
      <c r="BQ177" s="95" t="e">
        <f t="shared" si="55"/>
        <v>#VALUE!</v>
      </c>
      <c r="BR177" s="95" t="e">
        <f t="shared" si="56"/>
        <v>#VALUE!</v>
      </c>
    </row>
    <row r="178" spans="1:70" ht="12.75" customHeight="1">
      <c r="A178" s="81"/>
      <c r="B178" s="107"/>
      <c r="C178" s="1"/>
      <c r="D178" s="1"/>
      <c r="E178" s="1"/>
      <c r="F178" s="1"/>
      <c r="G178" s="1"/>
      <c r="H178" s="34"/>
      <c r="I178" s="83"/>
      <c r="J178" s="83"/>
      <c r="K178" s="83"/>
      <c r="L178" s="83"/>
      <c r="M178" s="83"/>
      <c r="N178" s="83"/>
      <c r="O178" s="83"/>
      <c r="P178" s="83"/>
      <c r="Q178" s="83"/>
      <c r="R178" s="1"/>
      <c r="S178" s="84"/>
      <c r="T178" s="84"/>
      <c r="V178" s="84"/>
      <c r="W178" s="83"/>
      <c r="X178" s="83"/>
      <c r="Y178" s="83"/>
      <c r="Z178" s="1"/>
      <c r="AA178" s="1"/>
      <c r="AB178" s="3"/>
      <c r="AC178" s="84"/>
      <c r="AD178" s="84"/>
      <c r="AE178" s="84"/>
      <c r="AF178" s="85"/>
      <c r="AG178" s="86"/>
      <c r="AH178" s="86"/>
      <c r="AI178" s="86"/>
      <c r="AJ178" s="86"/>
      <c r="AK178" s="87"/>
      <c r="AL178" s="87"/>
      <c r="AM178" s="87"/>
      <c r="AN178" s="87"/>
      <c r="AO178" s="88"/>
      <c r="AP178" s="89"/>
      <c r="AQ178" s="90" t="str">
        <f t="shared" si="43"/>
        <v/>
      </c>
      <c r="AR178" s="91">
        <f t="shared" si="44"/>
        <v>2</v>
      </c>
      <c r="AS178" s="92" t="str">
        <f t="shared" si="45"/>
        <v/>
      </c>
      <c r="AT178" s="93">
        <f t="shared" si="46"/>
        <v>0</v>
      </c>
      <c r="AU178" s="93">
        <f t="shared" si="47"/>
        <v>0</v>
      </c>
      <c r="AV178" s="93" t="str">
        <f t="shared" si="48"/>
        <v>01N</v>
      </c>
      <c r="AW178" s="94" t="str">
        <f t="shared" si="49"/>
        <v/>
      </c>
      <c r="AX178" s="95">
        <f>SUMIF(Calculs!$B$2:$B$34,AW178,Calculs!$C$2:$C$34)</f>
        <v>0</v>
      </c>
      <c r="AY178" s="95">
        <f>IF(K178&lt;&gt;"",IF(LEFT(K178,1)="S", Calculs!$C$55,0),0)</f>
        <v>0</v>
      </c>
      <c r="AZ178" s="95">
        <f>IF(L178&lt;&gt;"",IF(LEFT(L178,1)="S", Calculs!$C$51,0),0)</f>
        <v>0</v>
      </c>
      <c r="BA178" s="95">
        <f>IF(M178&lt;&gt;"",IF(LEFT(M178,1)="S", Calculs!$C$52,0),0)</f>
        <v>0</v>
      </c>
      <c r="BB178" s="96" t="str">
        <f t="shared" si="50"/>
        <v/>
      </c>
      <c r="BC178" s="207" t="str">
        <f t="shared" si="51"/>
        <v/>
      </c>
      <c r="BD178" s="96">
        <f>SUMIF(Calculs!$B$2:$B$34,BB178,Calculs!$C$2:$C$34)</f>
        <v>0</v>
      </c>
      <c r="BE178" s="95">
        <f>IF(Q178&lt;&gt;"",IF(LEFT(Q178,1)="S", Calculs!$C$52,0),0)</f>
        <v>0</v>
      </c>
      <c r="BF178" s="95">
        <f>IF(R178&lt;&gt;"",IF(LEFT(R178,1)="S", Calculs!$C$51,0),0)</f>
        <v>0</v>
      </c>
      <c r="BG178" s="95">
        <f>SUMIF(Calculs!$B$41:$B$46,LEFT(S178,2),Calculs!$C$41:$C$46)</f>
        <v>0</v>
      </c>
      <c r="BH178" s="95">
        <f>IF(T178&lt;&gt;"",IF(LEFT(T178,1)="S", Calculs!$C$48,0),0)</f>
        <v>0</v>
      </c>
      <c r="BI178" s="95">
        <f>IF(W178&lt;&gt;"",IF(LEFT(W178,3)="ETT", Calculs!$C$37,0),0)</f>
        <v>0</v>
      </c>
      <c r="BJ178" s="95">
        <f>IF(X178&lt;&gt;"",IF(LEFT(X178,1)="S", Calculs!$C$51,0),0)</f>
        <v>0</v>
      </c>
      <c r="BK178" s="95">
        <f>IF(Y178&lt;&gt;"",IF(LEFT(Y178,1)="S", Calculs!$C$52,0),0)</f>
        <v>0</v>
      </c>
      <c r="BL178" s="96" t="str">
        <f t="shared" si="52"/>
        <v/>
      </c>
      <c r="BM178" s="95">
        <f>SUMIF(Calculs!$B$32:$B$36,TRIM(BL178),Calculs!$C$32:$C$36)</f>
        <v>0</v>
      </c>
      <c r="BN178" s="95">
        <f>IF(V178&lt;&gt;"",IF(LEFT(V178,1)="S", SUMIF(Calculs!$B$57:$B$61, TRIM(BL178), Calculs!$C$57:$C$61),0),0)</f>
        <v>0</v>
      </c>
      <c r="BO178" s="93" t="str">
        <f t="shared" si="53"/>
        <v>N</v>
      </c>
      <c r="BP178" s="95">
        <f t="shared" si="54"/>
        <v>0</v>
      </c>
      <c r="BQ178" s="95" t="e">
        <f t="shared" si="55"/>
        <v>#VALUE!</v>
      </c>
      <c r="BR178" s="95" t="e">
        <f t="shared" si="56"/>
        <v>#VALUE!</v>
      </c>
    </row>
    <row r="179" spans="1:70" ht="12.75" customHeight="1">
      <c r="A179" s="81"/>
      <c r="B179" s="107"/>
      <c r="C179" s="1"/>
      <c r="D179" s="1"/>
      <c r="E179" s="1"/>
      <c r="F179" s="1"/>
      <c r="G179" s="1"/>
      <c r="H179" s="34"/>
      <c r="I179" s="83"/>
      <c r="J179" s="83"/>
      <c r="K179" s="83"/>
      <c r="L179" s="83"/>
      <c r="M179" s="83"/>
      <c r="N179" s="83"/>
      <c r="O179" s="83"/>
      <c r="P179" s="83"/>
      <c r="Q179" s="83"/>
      <c r="R179" s="1"/>
      <c r="S179" s="84"/>
      <c r="T179" s="84"/>
      <c r="V179" s="84"/>
      <c r="W179" s="83"/>
      <c r="X179" s="83"/>
      <c r="Y179" s="83"/>
      <c r="Z179" s="1"/>
      <c r="AA179" s="1"/>
      <c r="AB179" s="3"/>
      <c r="AC179" s="84"/>
      <c r="AD179" s="84"/>
      <c r="AE179" s="84"/>
      <c r="AF179" s="85"/>
      <c r="AG179" s="86"/>
      <c r="AH179" s="86"/>
      <c r="AI179" s="86"/>
      <c r="AJ179" s="86"/>
      <c r="AK179" s="87"/>
      <c r="AL179" s="87"/>
      <c r="AM179" s="87"/>
      <c r="AN179" s="87"/>
      <c r="AO179" s="88"/>
      <c r="AP179" s="89"/>
      <c r="AQ179" s="90" t="str">
        <f t="shared" si="43"/>
        <v/>
      </c>
      <c r="AR179" s="91">
        <f t="shared" si="44"/>
        <v>2</v>
      </c>
      <c r="AS179" s="92" t="str">
        <f t="shared" si="45"/>
        <v/>
      </c>
      <c r="AT179" s="93">
        <f t="shared" si="46"/>
        <v>0</v>
      </c>
      <c r="AU179" s="93">
        <f t="shared" si="47"/>
        <v>0</v>
      </c>
      <c r="AV179" s="93" t="str">
        <f t="shared" si="48"/>
        <v>01N</v>
      </c>
      <c r="AW179" s="94" t="str">
        <f t="shared" si="49"/>
        <v/>
      </c>
      <c r="AX179" s="95">
        <f>SUMIF(Calculs!$B$2:$B$34,AW179,Calculs!$C$2:$C$34)</f>
        <v>0</v>
      </c>
      <c r="AY179" s="95">
        <f>IF(K179&lt;&gt;"",IF(LEFT(K179,1)="S", Calculs!$C$55,0),0)</f>
        <v>0</v>
      </c>
      <c r="AZ179" s="95">
        <f>IF(L179&lt;&gt;"",IF(LEFT(L179,1)="S", Calculs!$C$51,0),0)</f>
        <v>0</v>
      </c>
      <c r="BA179" s="95">
        <f>IF(M179&lt;&gt;"",IF(LEFT(M179,1)="S", Calculs!$C$52,0),0)</f>
        <v>0</v>
      </c>
      <c r="BB179" s="96" t="str">
        <f t="shared" si="50"/>
        <v/>
      </c>
      <c r="BC179" s="207" t="str">
        <f t="shared" si="51"/>
        <v/>
      </c>
      <c r="BD179" s="96">
        <f>SUMIF(Calculs!$B$2:$B$34,BB179,Calculs!$C$2:$C$34)</f>
        <v>0</v>
      </c>
      <c r="BE179" s="95">
        <f>IF(Q179&lt;&gt;"",IF(LEFT(Q179,1)="S", Calculs!$C$52,0),0)</f>
        <v>0</v>
      </c>
      <c r="BF179" s="95">
        <f>IF(R179&lt;&gt;"",IF(LEFT(R179,1)="S", Calculs!$C$51,0),0)</f>
        <v>0</v>
      </c>
      <c r="BG179" s="95">
        <f>SUMIF(Calculs!$B$41:$B$46,LEFT(S179,2),Calculs!$C$41:$C$46)</f>
        <v>0</v>
      </c>
      <c r="BH179" s="95">
        <f>IF(T179&lt;&gt;"",IF(LEFT(T179,1)="S", Calculs!$C$48,0),0)</f>
        <v>0</v>
      </c>
      <c r="BI179" s="95">
        <f>IF(W179&lt;&gt;"",IF(LEFT(W179,3)="ETT", Calculs!$C$37,0),0)</f>
        <v>0</v>
      </c>
      <c r="BJ179" s="95">
        <f>IF(X179&lt;&gt;"",IF(LEFT(X179,1)="S", Calculs!$C$51,0),0)</f>
        <v>0</v>
      </c>
      <c r="BK179" s="95">
        <f>IF(Y179&lt;&gt;"",IF(LEFT(Y179,1)="S", Calculs!$C$52,0),0)</f>
        <v>0</v>
      </c>
      <c r="BL179" s="96" t="str">
        <f t="shared" si="52"/>
        <v/>
      </c>
      <c r="BM179" s="95">
        <f>SUMIF(Calculs!$B$32:$B$36,TRIM(BL179),Calculs!$C$32:$C$36)</f>
        <v>0</v>
      </c>
      <c r="BN179" s="95">
        <f>IF(V179&lt;&gt;"",IF(LEFT(V179,1)="S", SUMIF(Calculs!$B$57:$B$61, TRIM(BL179), Calculs!$C$57:$C$61),0),0)</f>
        <v>0</v>
      </c>
      <c r="BO179" s="93" t="str">
        <f t="shared" si="53"/>
        <v>N</v>
      </c>
      <c r="BP179" s="95">
        <f t="shared" si="54"/>
        <v>0</v>
      </c>
      <c r="BQ179" s="95" t="e">
        <f t="shared" si="55"/>
        <v>#VALUE!</v>
      </c>
      <c r="BR179" s="95" t="e">
        <f t="shared" si="56"/>
        <v>#VALUE!</v>
      </c>
    </row>
    <row r="180" spans="1:70" ht="12.75" customHeight="1">
      <c r="A180" s="81"/>
      <c r="B180" s="107"/>
      <c r="C180" s="1"/>
      <c r="D180" s="1"/>
      <c r="E180" s="1"/>
      <c r="F180" s="1"/>
      <c r="G180" s="1"/>
      <c r="H180" s="34"/>
      <c r="I180" s="83"/>
      <c r="J180" s="83"/>
      <c r="K180" s="83"/>
      <c r="L180" s="83"/>
      <c r="M180" s="83"/>
      <c r="N180" s="83"/>
      <c r="O180" s="83"/>
      <c r="P180" s="83"/>
      <c r="Q180" s="83"/>
      <c r="R180" s="1"/>
      <c r="S180" s="84"/>
      <c r="T180" s="84"/>
      <c r="V180" s="84"/>
      <c r="W180" s="83"/>
      <c r="X180" s="83"/>
      <c r="Y180" s="83"/>
      <c r="Z180" s="1"/>
      <c r="AA180" s="1"/>
      <c r="AB180" s="3"/>
      <c r="AC180" s="84"/>
      <c r="AD180" s="84"/>
      <c r="AE180" s="84"/>
      <c r="AF180" s="85"/>
      <c r="AG180" s="86"/>
      <c r="AH180" s="86"/>
      <c r="AI180" s="86"/>
      <c r="AJ180" s="86"/>
      <c r="AK180" s="87"/>
      <c r="AL180" s="87"/>
      <c r="AM180" s="87"/>
      <c r="AN180" s="87"/>
      <c r="AO180" s="88"/>
      <c r="AP180" s="89"/>
      <c r="AQ180" s="90" t="str">
        <f t="shared" si="43"/>
        <v/>
      </c>
      <c r="AR180" s="91">
        <f t="shared" si="44"/>
        <v>2</v>
      </c>
      <c r="AS180" s="92" t="str">
        <f t="shared" si="45"/>
        <v/>
      </c>
      <c r="AT180" s="93">
        <f t="shared" si="46"/>
        <v>0</v>
      </c>
      <c r="AU180" s="93">
        <f t="shared" si="47"/>
        <v>0</v>
      </c>
      <c r="AV180" s="93" t="str">
        <f t="shared" si="48"/>
        <v>01N</v>
      </c>
      <c r="AW180" s="94" t="str">
        <f t="shared" si="49"/>
        <v/>
      </c>
      <c r="AX180" s="95">
        <f>SUMIF(Calculs!$B$2:$B$34,AW180,Calculs!$C$2:$C$34)</f>
        <v>0</v>
      </c>
      <c r="AY180" s="95">
        <f>IF(K180&lt;&gt;"",IF(LEFT(K180,1)="S", Calculs!$C$55,0),0)</f>
        <v>0</v>
      </c>
      <c r="AZ180" s="95">
        <f>IF(L180&lt;&gt;"",IF(LEFT(L180,1)="S", Calculs!$C$51,0),0)</f>
        <v>0</v>
      </c>
      <c r="BA180" s="95">
        <f>IF(M180&lt;&gt;"",IF(LEFT(M180,1)="S", Calculs!$C$52,0),0)</f>
        <v>0</v>
      </c>
      <c r="BB180" s="96" t="str">
        <f t="shared" si="50"/>
        <v/>
      </c>
      <c r="BC180" s="207" t="str">
        <f t="shared" si="51"/>
        <v/>
      </c>
      <c r="BD180" s="96">
        <f>SUMIF(Calculs!$B$2:$B$34,BB180,Calculs!$C$2:$C$34)</f>
        <v>0</v>
      </c>
      <c r="BE180" s="95">
        <f>IF(Q180&lt;&gt;"",IF(LEFT(Q180,1)="S", Calculs!$C$52,0),0)</f>
        <v>0</v>
      </c>
      <c r="BF180" s="95">
        <f>IF(R180&lt;&gt;"",IF(LEFT(R180,1)="S", Calculs!$C$51,0),0)</f>
        <v>0</v>
      </c>
      <c r="BG180" s="95">
        <f>SUMIF(Calculs!$B$41:$B$46,LEFT(S180,2),Calculs!$C$41:$C$46)</f>
        <v>0</v>
      </c>
      <c r="BH180" s="95">
        <f>IF(T180&lt;&gt;"",IF(LEFT(T180,1)="S", Calculs!$C$48,0),0)</f>
        <v>0</v>
      </c>
      <c r="BI180" s="95">
        <f>IF(W180&lt;&gt;"",IF(LEFT(W180,3)="ETT", Calculs!$C$37,0),0)</f>
        <v>0</v>
      </c>
      <c r="BJ180" s="95">
        <f>IF(X180&lt;&gt;"",IF(LEFT(X180,1)="S", Calculs!$C$51,0),0)</f>
        <v>0</v>
      </c>
      <c r="BK180" s="95">
        <f>IF(Y180&lt;&gt;"",IF(LEFT(Y180,1)="S", Calculs!$C$52,0),0)</f>
        <v>0</v>
      </c>
      <c r="BL180" s="96" t="str">
        <f t="shared" si="52"/>
        <v/>
      </c>
      <c r="BM180" s="95">
        <f>SUMIF(Calculs!$B$32:$B$36,TRIM(BL180),Calculs!$C$32:$C$36)</f>
        <v>0</v>
      </c>
      <c r="BN180" s="95">
        <f>IF(V180&lt;&gt;"",IF(LEFT(V180,1)="S", SUMIF(Calculs!$B$57:$B$61, TRIM(BL180), Calculs!$C$57:$C$61),0),0)</f>
        <v>0</v>
      </c>
      <c r="BO180" s="93" t="str">
        <f t="shared" si="53"/>
        <v>N</v>
      </c>
      <c r="BP180" s="95">
        <f t="shared" si="54"/>
        <v>0</v>
      </c>
      <c r="BQ180" s="95" t="e">
        <f t="shared" si="55"/>
        <v>#VALUE!</v>
      </c>
      <c r="BR180" s="95" t="e">
        <f t="shared" si="56"/>
        <v>#VALUE!</v>
      </c>
    </row>
    <row r="181" spans="1:70" ht="12.75" customHeight="1">
      <c r="A181" s="81"/>
      <c r="B181" s="107"/>
      <c r="C181" s="1"/>
      <c r="D181" s="1"/>
      <c r="E181" s="1"/>
      <c r="F181" s="1"/>
      <c r="G181" s="1"/>
      <c r="H181" s="34"/>
      <c r="I181" s="83"/>
      <c r="J181" s="83"/>
      <c r="K181" s="83"/>
      <c r="L181" s="83"/>
      <c r="M181" s="83"/>
      <c r="N181" s="83"/>
      <c r="O181" s="83"/>
      <c r="P181" s="83"/>
      <c r="Q181" s="83"/>
      <c r="R181" s="1"/>
      <c r="S181" s="84"/>
      <c r="T181" s="84"/>
      <c r="V181" s="84"/>
      <c r="W181" s="83"/>
      <c r="X181" s="83"/>
      <c r="Y181" s="83"/>
      <c r="Z181" s="1"/>
      <c r="AA181" s="1"/>
      <c r="AB181" s="3"/>
      <c r="AC181" s="84"/>
      <c r="AD181" s="84"/>
      <c r="AE181" s="84"/>
      <c r="AF181" s="85"/>
      <c r="AG181" s="86"/>
      <c r="AH181" s="86"/>
      <c r="AI181" s="86"/>
      <c r="AJ181" s="86"/>
      <c r="AK181" s="87"/>
      <c r="AL181" s="87"/>
      <c r="AM181" s="87"/>
      <c r="AN181" s="87"/>
      <c r="AO181" s="88"/>
      <c r="AP181" s="89"/>
      <c r="AQ181" s="90" t="str">
        <f t="shared" si="43"/>
        <v/>
      </c>
      <c r="AR181" s="91">
        <f t="shared" si="44"/>
        <v>2</v>
      </c>
      <c r="AS181" s="92" t="str">
        <f t="shared" si="45"/>
        <v/>
      </c>
      <c r="AT181" s="93">
        <f t="shared" si="46"/>
        <v>0</v>
      </c>
      <c r="AU181" s="93">
        <f t="shared" si="47"/>
        <v>0</v>
      </c>
      <c r="AV181" s="93" t="str">
        <f t="shared" si="48"/>
        <v>01N</v>
      </c>
      <c r="AW181" s="94" t="str">
        <f t="shared" si="49"/>
        <v/>
      </c>
      <c r="AX181" s="95">
        <f>SUMIF(Calculs!$B$2:$B$34,AW181,Calculs!$C$2:$C$34)</f>
        <v>0</v>
      </c>
      <c r="AY181" s="95">
        <f>IF(K181&lt;&gt;"",IF(LEFT(K181,1)="S", Calculs!$C$55,0),0)</f>
        <v>0</v>
      </c>
      <c r="AZ181" s="95">
        <f>IF(L181&lt;&gt;"",IF(LEFT(L181,1)="S", Calculs!$C$51,0),0)</f>
        <v>0</v>
      </c>
      <c r="BA181" s="95">
        <f>IF(M181&lt;&gt;"",IF(LEFT(M181,1)="S", Calculs!$C$52,0),0)</f>
        <v>0</v>
      </c>
      <c r="BB181" s="96" t="str">
        <f t="shared" si="50"/>
        <v/>
      </c>
      <c r="BC181" s="207" t="str">
        <f t="shared" si="51"/>
        <v/>
      </c>
      <c r="BD181" s="96">
        <f>SUMIF(Calculs!$B$2:$B$34,BB181,Calculs!$C$2:$C$34)</f>
        <v>0</v>
      </c>
      <c r="BE181" s="95">
        <f>IF(Q181&lt;&gt;"",IF(LEFT(Q181,1)="S", Calculs!$C$52,0),0)</f>
        <v>0</v>
      </c>
      <c r="BF181" s="95">
        <f>IF(R181&lt;&gt;"",IF(LEFT(R181,1)="S", Calculs!$C$51,0),0)</f>
        <v>0</v>
      </c>
      <c r="BG181" s="95">
        <f>SUMIF(Calculs!$B$41:$B$46,LEFT(S181,2),Calculs!$C$41:$C$46)</f>
        <v>0</v>
      </c>
      <c r="BH181" s="95">
        <f>IF(T181&lt;&gt;"",IF(LEFT(T181,1)="S", Calculs!$C$48,0),0)</f>
        <v>0</v>
      </c>
      <c r="BI181" s="95">
        <f>IF(W181&lt;&gt;"",IF(LEFT(W181,3)="ETT", Calculs!$C$37,0),0)</f>
        <v>0</v>
      </c>
      <c r="BJ181" s="95">
        <f>IF(X181&lt;&gt;"",IF(LEFT(X181,1)="S", Calculs!$C$51,0),0)</f>
        <v>0</v>
      </c>
      <c r="BK181" s="95">
        <f>IF(Y181&lt;&gt;"",IF(LEFT(Y181,1)="S", Calculs!$C$52,0),0)</f>
        <v>0</v>
      </c>
      <c r="BL181" s="96" t="str">
        <f t="shared" si="52"/>
        <v/>
      </c>
      <c r="BM181" s="95">
        <f>SUMIF(Calculs!$B$32:$B$36,TRIM(BL181),Calculs!$C$32:$C$36)</f>
        <v>0</v>
      </c>
      <c r="BN181" s="95">
        <f>IF(V181&lt;&gt;"",IF(LEFT(V181,1)="S", SUMIF(Calculs!$B$57:$B$61, TRIM(BL181), Calculs!$C$57:$C$61),0),0)</f>
        <v>0</v>
      </c>
      <c r="BO181" s="93" t="str">
        <f t="shared" si="53"/>
        <v>N</v>
      </c>
      <c r="BP181" s="95">
        <f t="shared" si="54"/>
        <v>0</v>
      </c>
      <c r="BQ181" s="95" t="e">
        <f t="shared" si="55"/>
        <v>#VALUE!</v>
      </c>
      <c r="BR181" s="95" t="e">
        <f t="shared" si="56"/>
        <v>#VALUE!</v>
      </c>
    </row>
    <row r="182" spans="1:70" ht="12.75" customHeight="1">
      <c r="A182" s="81"/>
      <c r="B182" s="107"/>
      <c r="C182" s="1"/>
      <c r="D182" s="1"/>
      <c r="E182" s="1"/>
      <c r="F182" s="1"/>
      <c r="G182" s="1"/>
      <c r="H182" s="34"/>
      <c r="I182" s="83"/>
      <c r="J182" s="83"/>
      <c r="K182" s="83"/>
      <c r="L182" s="83"/>
      <c r="M182" s="83"/>
      <c r="N182" s="83"/>
      <c r="O182" s="83"/>
      <c r="P182" s="83"/>
      <c r="Q182" s="83"/>
      <c r="R182" s="1"/>
      <c r="S182" s="84"/>
      <c r="T182" s="84"/>
      <c r="V182" s="84"/>
      <c r="W182" s="83"/>
      <c r="X182" s="83"/>
      <c r="Y182" s="83"/>
      <c r="Z182" s="1"/>
      <c r="AA182" s="1"/>
      <c r="AB182" s="3"/>
      <c r="AC182" s="84"/>
      <c r="AD182" s="84"/>
      <c r="AE182" s="84"/>
      <c r="AF182" s="85"/>
      <c r="AG182" s="86"/>
      <c r="AH182" s="86"/>
      <c r="AI182" s="86"/>
      <c r="AJ182" s="86"/>
      <c r="AK182" s="87"/>
      <c r="AL182" s="87"/>
      <c r="AM182" s="87"/>
      <c r="AN182" s="87"/>
      <c r="AO182" s="88"/>
      <c r="AP182" s="89"/>
      <c r="AQ182" s="90" t="str">
        <f t="shared" si="43"/>
        <v/>
      </c>
      <c r="AR182" s="91">
        <f t="shared" si="44"/>
        <v>2</v>
      </c>
      <c r="AS182" s="92" t="str">
        <f t="shared" si="45"/>
        <v/>
      </c>
      <c r="AT182" s="93">
        <f t="shared" si="46"/>
        <v>0</v>
      </c>
      <c r="AU182" s="93">
        <f t="shared" si="47"/>
        <v>0</v>
      </c>
      <c r="AV182" s="93" t="str">
        <f t="shared" si="48"/>
        <v>01N</v>
      </c>
      <c r="AW182" s="94" t="str">
        <f t="shared" si="49"/>
        <v/>
      </c>
      <c r="AX182" s="95">
        <f>SUMIF(Calculs!$B$2:$B$34,AW182,Calculs!$C$2:$C$34)</f>
        <v>0</v>
      </c>
      <c r="AY182" s="95">
        <f>IF(K182&lt;&gt;"",IF(LEFT(K182,1)="S", Calculs!$C$55,0),0)</f>
        <v>0</v>
      </c>
      <c r="AZ182" s="95">
        <f>IF(L182&lt;&gt;"",IF(LEFT(L182,1)="S", Calculs!$C$51,0),0)</f>
        <v>0</v>
      </c>
      <c r="BA182" s="95">
        <f>IF(M182&lt;&gt;"",IF(LEFT(M182,1)="S", Calculs!$C$52,0),0)</f>
        <v>0</v>
      </c>
      <c r="BB182" s="96" t="str">
        <f t="shared" si="50"/>
        <v/>
      </c>
      <c r="BC182" s="207" t="str">
        <f t="shared" si="51"/>
        <v/>
      </c>
      <c r="BD182" s="96">
        <f>SUMIF(Calculs!$B$2:$B$34,BB182,Calculs!$C$2:$C$34)</f>
        <v>0</v>
      </c>
      <c r="BE182" s="95">
        <f>IF(Q182&lt;&gt;"",IF(LEFT(Q182,1)="S", Calculs!$C$52,0),0)</f>
        <v>0</v>
      </c>
      <c r="BF182" s="95">
        <f>IF(R182&lt;&gt;"",IF(LEFT(R182,1)="S", Calculs!$C$51,0),0)</f>
        <v>0</v>
      </c>
      <c r="BG182" s="95">
        <f>SUMIF(Calculs!$B$41:$B$46,LEFT(S182,2),Calculs!$C$41:$C$46)</f>
        <v>0</v>
      </c>
      <c r="BH182" s="95">
        <f>IF(T182&lt;&gt;"",IF(LEFT(T182,1)="S", Calculs!$C$48,0),0)</f>
        <v>0</v>
      </c>
      <c r="BI182" s="95">
        <f>IF(W182&lt;&gt;"",IF(LEFT(W182,3)="ETT", Calculs!$C$37,0),0)</f>
        <v>0</v>
      </c>
      <c r="BJ182" s="95">
        <f>IF(X182&lt;&gt;"",IF(LEFT(X182,1)="S", Calculs!$C$51,0),0)</f>
        <v>0</v>
      </c>
      <c r="BK182" s="95">
        <f>IF(Y182&lt;&gt;"",IF(LEFT(Y182,1)="S", Calculs!$C$52,0),0)</f>
        <v>0</v>
      </c>
      <c r="BL182" s="96" t="str">
        <f t="shared" si="52"/>
        <v/>
      </c>
      <c r="BM182" s="95">
        <f>SUMIF(Calculs!$B$32:$B$36,TRIM(BL182),Calculs!$C$32:$C$36)</f>
        <v>0</v>
      </c>
      <c r="BN182" s="95">
        <f>IF(V182&lt;&gt;"",IF(LEFT(V182,1)="S", SUMIF(Calculs!$B$57:$B$61, TRIM(BL182), Calculs!$C$57:$C$61),0),0)</f>
        <v>0</v>
      </c>
      <c r="BO182" s="93" t="str">
        <f t="shared" si="53"/>
        <v>N</v>
      </c>
      <c r="BP182" s="95">
        <f t="shared" si="54"/>
        <v>0</v>
      </c>
      <c r="BQ182" s="95" t="e">
        <f t="shared" si="55"/>
        <v>#VALUE!</v>
      </c>
      <c r="BR182" s="95" t="e">
        <f t="shared" si="56"/>
        <v>#VALUE!</v>
      </c>
    </row>
    <row r="183" spans="1:70" ht="12.75" customHeight="1">
      <c r="A183" s="81"/>
      <c r="B183" s="107"/>
      <c r="C183" s="1"/>
      <c r="D183" s="1"/>
      <c r="E183" s="1"/>
      <c r="F183" s="1"/>
      <c r="G183" s="1"/>
      <c r="H183" s="34"/>
      <c r="I183" s="83"/>
      <c r="J183" s="83"/>
      <c r="K183" s="83"/>
      <c r="L183" s="83"/>
      <c r="M183" s="83"/>
      <c r="N183" s="83"/>
      <c r="O183" s="83"/>
      <c r="P183" s="83"/>
      <c r="Q183" s="83"/>
      <c r="R183" s="1"/>
      <c r="S183" s="84"/>
      <c r="T183" s="84"/>
      <c r="V183" s="84"/>
      <c r="W183" s="83"/>
      <c r="X183" s="83"/>
      <c r="Y183" s="83"/>
      <c r="Z183" s="1"/>
      <c r="AA183" s="1"/>
      <c r="AB183" s="3"/>
      <c r="AC183" s="84"/>
      <c r="AD183" s="84"/>
      <c r="AE183" s="84"/>
      <c r="AF183" s="85"/>
      <c r="AG183" s="86"/>
      <c r="AH183" s="86"/>
      <c r="AI183" s="86"/>
      <c r="AJ183" s="86"/>
      <c r="AK183" s="87"/>
      <c r="AL183" s="87"/>
      <c r="AM183" s="87"/>
      <c r="AN183" s="87"/>
      <c r="AO183" s="88"/>
      <c r="AP183" s="89"/>
      <c r="AQ183" s="90" t="str">
        <f t="shared" si="43"/>
        <v/>
      </c>
      <c r="AR183" s="91">
        <f t="shared" si="44"/>
        <v>2</v>
      </c>
      <c r="AS183" s="92" t="str">
        <f t="shared" si="45"/>
        <v/>
      </c>
      <c r="AT183" s="93">
        <f t="shared" si="46"/>
        <v>0</v>
      </c>
      <c r="AU183" s="93">
        <f t="shared" si="47"/>
        <v>0</v>
      </c>
      <c r="AV183" s="93" t="str">
        <f t="shared" si="48"/>
        <v>01N</v>
      </c>
      <c r="AW183" s="94" t="str">
        <f t="shared" si="49"/>
        <v/>
      </c>
      <c r="AX183" s="95">
        <f>SUMIF(Calculs!$B$2:$B$34,AW183,Calculs!$C$2:$C$34)</f>
        <v>0</v>
      </c>
      <c r="AY183" s="95">
        <f>IF(K183&lt;&gt;"",IF(LEFT(K183,1)="S", Calculs!$C$55,0),0)</f>
        <v>0</v>
      </c>
      <c r="AZ183" s="95">
        <f>IF(L183&lt;&gt;"",IF(LEFT(L183,1)="S", Calculs!$C$51,0),0)</f>
        <v>0</v>
      </c>
      <c r="BA183" s="95">
        <f>IF(M183&lt;&gt;"",IF(LEFT(M183,1)="S", Calculs!$C$52,0),0)</f>
        <v>0</v>
      </c>
      <c r="BB183" s="96" t="str">
        <f t="shared" si="50"/>
        <v/>
      </c>
      <c r="BC183" s="207" t="str">
        <f t="shared" si="51"/>
        <v/>
      </c>
      <c r="BD183" s="96">
        <f>SUMIF(Calculs!$B$2:$B$34,BB183,Calculs!$C$2:$C$34)</f>
        <v>0</v>
      </c>
      <c r="BE183" s="95">
        <f>IF(Q183&lt;&gt;"",IF(LEFT(Q183,1)="S", Calculs!$C$52,0),0)</f>
        <v>0</v>
      </c>
      <c r="BF183" s="95">
        <f>IF(R183&lt;&gt;"",IF(LEFT(R183,1)="S", Calculs!$C$51,0),0)</f>
        <v>0</v>
      </c>
      <c r="BG183" s="95">
        <f>SUMIF(Calculs!$B$41:$B$46,LEFT(S183,2),Calculs!$C$41:$C$46)</f>
        <v>0</v>
      </c>
      <c r="BH183" s="95">
        <f>IF(T183&lt;&gt;"",IF(LEFT(T183,1)="S", Calculs!$C$48,0),0)</f>
        <v>0</v>
      </c>
      <c r="BI183" s="95">
        <f>IF(W183&lt;&gt;"",IF(LEFT(W183,3)="ETT", Calculs!$C$37,0),0)</f>
        <v>0</v>
      </c>
      <c r="BJ183" s="95">
        <f>IF(X183&lt;&gt;"",IF(LEFT(X183,1)="S", Calculs!$C$51,0),0)</f>
        <v>0</v>
      </c>
      <c r="BK183" s="95">
        <f>IF(Y183&lt;&gt;"",IF(LEFT(Y183,1)="S", Calculs!$C$52,0),0)</f>
        <v>0</v>
      </c>
      <c r="BL183" s="96" t="str">
        <f t="shared" si="52"/>
        <v/>
      </c>
      <c r="BM183" s="95">
        <f>SUMIF(Calculs!$B$32:$B$36,TRIM(BL183),Calculs!$C$32:$C$36)</f>
        <v>0</v>
      </c>
      <c r="BN183" s="95">
        <f>IF(V183&lt;&gt;"",IF(LEFT(V183,1)="S", SUMIF(Calculs!$B$57:$B$61, TRIM(BL183), Calculs!$C$57:$C$61),0),0)</f>
        <v>0</v>
      </c>
      <c r="BO183" s="93" t="str">
        <f t="shared" si="53"/>
        <v>N</v>
      </c>
      <c r="BP183" s="95">
        <f t="shared" si="54"/>
        <v>0</v>
      </c>
      <c r="BQ183" s="95" t="e">
        <f t="shared" si="55"/>
        <v>#VALUE!</v>
      </c>
      <c r="BR183" s="95" t="e">
        <f t="shared" si="56"/>
        <v>#VALUE!</v>
      </c>
    </row>
    <row r="184" spans="1:70" ht="12.75" customHeight="1">
      <c r="A184" s="81"/>
      <c r="B184" s="107"/>
      <c r="C184" s="1"/>
      <c r="D184" s="1"/>
      <c r="E184" s="1"/>
      <c r="F184" s="1"/>
      <c r="G184" s="1"/>
      <c r="H184" s="34"/>
      <c r="I184" s="83"/>
      <c r="J184" s="83"/>
      <c r="K184" s="83"/>
      <c r="L184" s="83"/>
      <c r="M184" s="83"/>
      <c r="N184" s="83"/>
      <c r="O184" s="83"/>
      <c r="P184" s="83"/>
      <c r="Q184" s="83"/>
      <c r="R184" s="1"/>
      <c r="S184" s="84"/>
      <c r="T184" s="84"/>
      <c r="V184" s="84"/>
      <c r="W184" s="83"/>
      <c r="X184" s="83"/>
      <c r="Y184" s="83"/>
      <c r="Z184" s="1"/>
      <c r="AA184" s="1"/>
      <c r="AB184" s="3"/>
      <c r="AC184" s="84"/>
      <c r="AD184" s="84"/>
      <c r="AE184" s="84"/>
      <c r="AF184" s="85"/>
      <c r="AG184" s="86"/>
      <c r="AH184" s="86"/>
      <c r="AI184" s="86"/>
      <c r="AJ184" s="86"/>
      <c r="AK184" s="87"/>
      <c r="AL184" s="87"/>
      <c r="AM184" s="87"/>
      <c r="AN184" s="87"/>
      <c r="AO184" s="88"/>
      <c r="AP184" s="89"/>
      <c r="AQ184" s="90" t="str">
        <f t="shared" si="43"/>
        <v/>
      </c>
      <c r="AR184" s="91">
        <f t="shared" si="44"/>
        <v>2</v>
      </c>
      <c r="AS184" s="92" t="str">
        <f t="shared" si="45"/>
        <v/>
      </c>
      <c r="AT184" s="93">
        <f t="shared" si="46"/>
        <v>0</v>
      </c>
      <c r="AU184" s="93">
        <f t="shared" si="47"/>
        <v>0</v>
      </c>
      <c r="AV184" s="93" t="str">
        <f t="shared" si="48"/>
        <v>01N</v>
      </c>
      <c r="AW184" s="94" t="str">
        <f t="shared" si="49"/>
        <v/>
      </c>
      <c r="AX184" s="95">
        <f>SUMIF(Calculs!$B$2:$B$34,AW184,Calculs!$C$2:$C$34)</f>
        <v>0</v>
      </c>
      <c r="AY184" s="95">
        <f>IF(K184&lt;&gt;"",IF(LEFT(K184,1)="S", Calculs!$C$55,0),0)</f>
        <v>0</v>
      </c>
      <c r="AZ184" s="95">
        <f>IF(L184&lt;&gt;"",IF(LEFT(L184,1)="S", Calculs!$C$51,0),0)</f>
        <v>0</v>
      </c>
      <c r="BA184" s="95">
        <f>IF(M184&lt;&gt;"",IF(LEFT(M184,1)="S", Calculs!$C$52,0),0)</f>
        <v>0</v>
      </c>
      <c r="BB184" s="96" t="str">
        <f t="shared" si="50"/>
        <v/>
      </c>
      <c r="BC184" s="207" t="str">
        <f t="shared" si="51"/>
        <v/>
      </c>
      <c r="BD184" s="96">
        <f>SUMIF(Calculs!$B$2:$B$34,BB184,Calculs!$C$2:$C$34)</f>
        <v>0</v>
      </c>
      <c r="BE184" s="95">
        <f>IF(Q184&lt;&gt;"",IF(LEFT(Q184,1)="S", Calculs!$C$52,0),0)</f>
        <v>0</v>
      </c>
      <c r="BF184" s="95">
        <f>IF(R184&lt;&gt;"",IF(LEFT(R184,1)="S", Calculs!$C$51,0),0)</f>
        <v>0</v>
      </c>
      <c r="BG184" s="95">
        <f>SUMIF(Calculs!$B$41:$B$46,LEFT(S184,2),Calculs!$C$41:$C$46)</f>
        <v>0</v>
      </c>
      <c r="BH184" s="95">
        <f>IF(T184&lt;&gt;"",IF(LEFT(T184,1)="S", Calculs!$C$48,0),0)</f>
        <v>0</v>
      </c>
      <c r="BI184" s="95">
        <f>IF(W184&lt;&gt;"",IF(LEFT(W184,3)="ETT", Calculs!$C$37,0),0)</f>
        <v>0</v>
      </c>
      <c r="BJ184" s="95">
        <f>IF(X184&lt;&gt;"",IF(LEFT(X184,1)="S", Calculs!$C$51,0),0)</f>
        <v>0</v>
      </c>
      <c r="BK184" s="95">
        <f>IF(Y184&lt;&gt;"",IF(LEFT(Y184,1)="S", Calculs!$C$52,0),0)</f>
        <v>0</v>
      </c>
      <c r="BL184" s="96" t="str">
        <f t="shared" si="52"/>
        <v/>
      </c>
      <c r="BM184" s="95">
        <f>SUMIF(Calculs!$B$32:$B$36,TRIM(BL184),Calculs!$C$32:$C$36)</f>
        <v>0</v>
      </c>
      <c r="BN184" s="95">
        <f>IF(V184&lt;&gt;"",IF(LEFT(V184,1)="S", SUMIF(Calculs!$B$57:$B$61, TRIM(BL184), Calculs!$C$57:$C$61),0),0)</f>
        <v>0</v>
      </c>
      <c r="BO184" s="93" t="str">
        <f t="shared" si="53"/>
        <v>N</v>
      </c>
      <c r="BP184" s="95">
        <f t="shared" si="54"/>
        <v>0</v>
      </c>
      <c r="BQ184" s="95" t="e">
        <f t="shared" si="55"/>
        <v>#VALUE!</v>
      </c>
      <c r="BR184" s="95" t="e">
        <f t="shared" si="56"/>
        <v>#VALUE!</v>
      </c>
    </row>
    <row r="185" spans="1:70" ht="12.75" customHeight="1">
      <c r="A185" s="81"/>
      <c r="B185" s="107"/>
      <c r="C185" s="1"/>
      <c r="D185" s="1"/>
      <c r="E185" s="1"/>
      <c r="F185" s="1"/>
      <c r="G185" s="1"/>
      <c r="H185" s="34"/>
      <c r="I185" s="83"/>
      <c r="J185" s="83"/>
      <c r="K185" s="83"/>
      <c r="L185" s="83"/>
      <c r="M185" s="83"/>
      <c r="N185" s="83"/>
      <c r="O185" s="83"/>
      <c r="P185" s="83"/>
      <c r="Q185" s="83"/>
      <c r="R185" s="1"/>
      <c r="S185" s="84"/>
      <c r="T185" s="84"/>
      <c r="V185" s="84"/>
      <c r="W185" s="83"/>
      <c r="X185" s="83"/>
      <c r="Y185" s="83"/>
      <c r="Z185" s="1"/>
      <c r="AA185" s="1"/>
      <c r="AB185" s="3"/>
      <c r="AC185" s="84"/>
      <c r="AD185" s="84"/>
      <c r="AE185" s="84"/>
      <c r="AF185" s="85"/>
      <c r="AG185" s="86"/>
      <c r="AH185" s="86"/>
      <c r="AI185" s="86"/>
      <c r="AJ185" s="86"/>
      <c r="AK185" s="87"/>
      <c r="AL185" s="87"/>
      <c r="AM185" s="87"/>
      <c r="AN185" s="87"/>
      <c r="AO185" s="88"/>
      <c r="AP185" s="89"/>
      <c r="AQ185" s="90" t="str">
        <f t="shared" si="43"/>
        <v/>
      </c>
      <c r="AR185" s="91">
        <f t="shared" si="44"/>
        <v>2</v>
      </c>
      <c r="AS185" s="92" t="str">
        <f t="shared" si="45"/>
        <v/>
      </c>
      <c r="AT185" s="93">
        <f t="shared" si="46"/>
        <v>0</v>
      </c>
      <c r="AU185" s="93">
        <f t="shared" si="47"/>
        <v>0</v>
      </c>
      <c r="AV185" s="93" t="str">
        <f t="shared" si="48"/>
        <v>01N</v>
      </c>
      <c r="AW185" s="94" t="str">
        <f t="shared" si="49"/>
        <v/>
      </c>
      <c r="AX185" s="95">
        <f>SUMIF(Calculs!$B$2:$B$34,AW185,Calculs!$C$2:$C$34)</f>
        <v>0</v>
      </c>
      <c r="AY185" s="95">
        <f>IF(K185&lt;&gt;"",IF(LEFT(K185,1)="S", Calculs!$C$55,0),0)</f>
        <v>0</v>
      </c>
      <c r="AZ185" s="95">
        <f>IF(L185&lt;&gt;"",IF(LEFT(L185,1)="S", Calculs!$C$51,0),0)</f>
        <v>0</v>
      </c>
      <c r="BA185" s="95">
        <f>IF(M185&lt;&gt;"",IF(LEFT(M185,1)="S", Calculs!$C$52,0),0)</f>
        <v>0</v>
      </c>
      <c r="BB185" s="96" t="str">
        <f t="shared" si="50"/>
        <v/>
      </c>
      <c r="BC185" s="207" t="str">
        <f t="shared" si="51"/>
        <v/>
      </c>
      <c r="BD185" s="96">
        <f>SUMIF(Calculs!$B$2:$B$34,BB185,Calculs!$C$2:$C$34)</f>
        <v>0</v>
      </c>
      <c r="BE185" s="95">
        <f>IF(Q185&lt;&gt;"",IF(LEFT(Q185,1)="S", Calculs!$C$52,0),0)</f>
        <v>0</v>
      </c>
      <c r="BF185" s="95">
        <f>IF(R185&lt;&gt;"",IF(LEFT(R185,1)="S", Calculs!$C$51,0),0)</f>
        <v>0</v>
      </c>
      <c r="BG185" s="95">
        <f>SUMIF(Calculs!$B$41:$B$46,LEFT(S185,2),Calculs!$C$41:$C$46)</f>
        <v>0</v>
      </c>
      <c r="BH185" s="95">
        <f>IF(T185&lt;&gt;"",IF(LEFT(T185,1)="S", Calculs!$C$48,0),0)</f>
        <v>0</v>
      </c>
      <c r="BI185" s="95">
        <f>IF(W185&lt;&gt;"",IF(LEFT(W185,3)="ETT", Calculs!$C$37,0),0)</f>
        <v>0</v>
      </c>
      <c r="BJ185" s="95">
        <f>IF(X185&lt;&gt;"",IF(LEFT(X185,1)="S", Calculs!$C$51,0),0)</f>
        <v>0</v>
      </c>
      <c r="BK185" s="95">
        <f>IF(Y185&lt;&gt;"",IF(LEFT(Y185,1)="S", Calculs!$C$52,0),0)</f>
        <v>0</v>
      </c>
      <c r="BL185" s="96" t="str">
        <f t="shared" si="52"/>
        <v/>
      </c>
      <c r="BM185" s="95">
        <f>SUMIF(Calculs!$B$32:$B$36,TRIM(BL185),Calculs!$C$32:$C$36)</f>
        <v>0</v>
      </c>
      <c r="BN185" s="95">
        <f>IF(V185&lt;&gt;"",IF(LEFT(V185,1)="S", SUMIF(Calculs!$B$57:$B$61, TRIM(BL185), Calculs!$C$57:$C$61),0),0)</f>
        <v>0</v>
      </c>
      <c r="BO185" s="93" t="str">
        <f t="shared" si="53"/>
        <v>N</v>
      </c>
      <c r="BP185" s="95">
        <f t="shared" si="54"/>
        <v>0</v>
      </c>
      <c r="BQ185" s="95" t="e">
        <f t="shared" si="55"/>
        <v>#VALUE!</v>
      </c>
      <c r="BR185" s="95" t="e">
        <f t="shared" si="56"/>
        <v>#VALUE!</v>
      </c>
    </row>
    <row r="186" spans="1:70" ht="12.75" customHeight="1">
      <c r="A186" s="81"/>
      <c r="B186" s="107"/>
      <c r="C186" s="1"/>
      <c r="D186" s="1"/>
      <c r="E186" s="1"/>
      <c r="F186" s="1"/>
      <c r="G186" s="1"/>
      <c r="H186" s="34"/>
      <c r="I186" s="83"/>
      <c r="J186" s="83"/>
      <c r="K186" s="83"/>
      <c r="L186" s="83"/>
      <c r="M186" s="83"/>
      <c r="N186" s="83"/>
      <c r="O186" s="83"/>
      <c r="P186" s="83"/>
      <c r="Q186" s="83"/>
      <c r="R186" s="1"/>
      <c r="S186" s="84"/>
      <c r="T186" s="84"/>
      <c r="V186" s="84"/>
      <c r="W186" s="83"/>
      <c r="X186" s="83"/>
      <c r="Y186" s="83"/>
      <c r="Z186" s="1"/>
      <c r="AA186" s="1"/>
      <c r="AB186" s="3"/>
      <c r="AC186" s="84"/>
      <c r="AD186" s="84"/>
      <c r="AE186" s="84"/>
      <c r="AF186" s="85"/>
      <c r="AG186" s="86"/>
      <c r="AH186" s="86"/>
      <c r="AI186" s="86"/>
      <c r="AJ186" s="86"/>
      <c r="AK186" s="87"/>
      <c r="AL186" s="87"/>
      <c r="AM186" s="87"/>
      <c r="AN186" s="87"/>
      <c r="AO186" s="88"/>
      <c r="AP186" s="89"/>
      <c r="AQ186" s="90" t="str">
        <f t="shared" si="43"/>
        <v/>
      </c>
      <c r="AR186" s="91">
        <f t="shared" si="44"/>
        <v>2</v>
      </c>
      <c r="AS186" s="92" t="str">
        <f t="shared" si="45"/>
        <v/>
      </c>
      <c r="AT186" s="93">
        <f t="shared" si="46"/>
        <v>0</v>
      </c>
      <c r="AU186" s="93">
        <f t="shared" si="47"/>
        <v>0</v>
      </c>
      <c r="AV186" s="93" t="str">
        <f t="shared" si="48"/>
        <v>01N</v>
      </c>
      <c r="AW186" s="94" t="str">
        <f t="shared" si="49"/>
        <v/>
      </c>
      <c r="AX186" s="95">
        <f>SUMIF(Calculs!$B$2:$B$34,AW186,Calculs!$C$2:$C$34)</f>
        <v>0</v>
      </c>
      <c r="AY186" s="95">
        <f>IF(K186&lt;&gt;"",IF(LEFT(K186,1)="S", Calculs!$C$55,0),0)</f>
        <v>0</v>
      </c>
      <c r="AZ186" s="95">
        <f>IF(L186&lt;&gt;"",IF(LEFT(L186,1)="S", Calculs!$C$51,0),0)</f>
        <v>0</v>
      </c>
      <c r="BA186" s="95">
        <f>IF(M186&lt;&gt;"",IF(LEFT(M186,1)="S", Calculs!$C$52,0),0)</f>
        <v>0</v>
      </c>
      <c r="BB186" s="96" t="str">
        <f t="shared" si="50"/>
        <v/>
      </c>
      <c r="BC186" s="207" t="str">
        <f t="shared" si="51"/>
        <v/>
      </c>
      <c r="BD186" s="96">
        <f>SUMIF(Calculs!$B$2:$B$34,BB186,Calculs!$C$2:$C$34)</f>
        <v>0</v>
      </c>
      <c r="BE186" s="95">
        <f>IF(Q186&lt;&gt;"",IF(LEFT(Q186,1)="S", Calculs!$C$52,0),0)</f>
        <v>0</v>
      </c>
      <c r="BF186" s="95">
        <f>IF(R186&lt;&gt;"",IF(LEFT(R186,1)="S", Calculs!$C$51,0),0)</f>
        <v>0</v>
      </c>
      <c r="BG186" s="95">
        <f>SUMIF(Calculs!$B$41:$B$46,LEFT(S186,2),Calculs!$C$41:$C$46)</f>
        <v>0</v>
      </c>
      <c r="BH186" s="95">
        <f>IF(T186&lt;&gt;"",IF(LEFT(T186,1)="S", Calculs!$C$48,0),0)</f>
        <v>0</v>
      </c>
      <c r="BI186" s="95">
        <f>IF(W186&lt;&gt;"",IF(LEFT(W186,3)="ETT", Calculs!$C$37,0),0)</f>
        <v>0</v>
      </c>
      <c r="BJ186" s="95">
        <f>IF(X186&lt;&gt;"",IF(LEFT(X186,1)="S", Calculs!$C$51,0),0)</f>
        <v>0</v>
      </c>
      <c r="BK186" s="95">
        <f>IF(Y186&lt;&gt;"",IF(LEFT(Y186,1)="S", Calculs!$C$52,0),0)</f>
        <v>0</v>
      </c>
      <c r="BL186" s="96" t="str">
        <f t="shared" si="52"/>
        <v/>
      </c>
      <c r="BM186" s="95">
        <f>SUMIF(Calculs!$B$32:$B$36,TRIM(BL186),Calculs!$C$32:$C$36)</f>
        <v>0</v>
      </c>
      <c r="BN186" s="95">
        <f>IF(V186&lt;&gt;"",IF(LEFT(V186,1)="S", SUMIF(Calculs!$B$57:$B$61, TRIM(BL186), Calculs!$C$57:$C$61),0),0)</f>
        <v>0</v>
      </c>
      <c r="BO186" s="93" t="str">
        <f t="shared" si="53"/>
        <v>N</v>
      </c>
      <c r="BP186" s="95">
        <f t="shared" si="54"/>
        <v>0</v>
      </c>
      <c r="BQ186" s="95" t="e">
        <f t="shared" si="55"/>
        <v>#VALUE!</v>
      </c>
      <c r="BR186" s="95" t="e">
        <f t="shared" si="56"/>
        <v>#VALUE!</v>
      </c>
    </row>
    <row r="187" spans="1:70" ht="12.75" customHeight="1">
      <c r="A187" s="81"/>
      <c r="B187" s="107"/>
      <c r="C187" s="1"/>
      <c r="D187" s="1"/>
      <c r="E187" s="1"/>
      <c r="F187" s="1"/>
      <c r="G187" s="1"/>
      <c r="H187" s="34"/>
      <c r="I187" s="83"/>
      <c r="J187" s="83"/>
      <c r="K187" s="83"/>
      <c r="L187" s="83"/>
      <c r="M187" s="83"/>
      <c r="N187" s="83"/>
      <c r="O187" s="83"/>
      <c r="P187" s="83"/>
      <c r="Q187" s="83"/>
      <c r="R187" s="1"/>
      <c r="S187" s="84"/>
      <c r="T187" s="84"/>
      <c r="V187" s="84"/>
      <c r="W187" s="83"/>
      <c r="X187" s="83"/>
      <c r="Y187" s="83"/>
      <c r="Z187" s="1"/>
      <c r="AA187" s="1"/>
      <c r="AB187" s="3"/>
      <c r="AC187" s="84"/>
      <c r="AD187" s="84"/>
      <c r="AE187" s="84"/>
      <c r="AF187" s="85"/>
      <c r="AG187" s="86"/>
      <c r="AH187" s="86"/>
      <c r="AI187" s="86"/>
      <c r="AJ187" s="86"/>
      <c r="AK187" s="87"/>
      <c r="AL187" s="87"/>
      <c r="AM187" s="87"/>
      <c r="AN187" s="87"/>
      <c r="AO187" s="88"/>
      <c r="AP187" s="89"/>
      <c r="AQ187" s="90" t="str">
        <f t="shared" si="43"/>
        <v/>
      </c>
      <c r="AR187" s="91">
        <f t="shared" si="44"/>
        <v>2</v>
      </c>
      <c r="AS187" s="92" t="str">
        <f t="shared" si="45"/>
        <v/>
      </c>
      <c r="AT187" s="93">
        <f t="shared" si="46"/>
        <v>0</v>
      </c>
      <c r="AU187" s="93">
        <f t="shared" si="47"/>
        <v>0</v>
      </c>
      <c r="AV187" s="93" t="str">
        <f t="shared" si="48"/>
        <v>01N</v>
      </c>
      <c r="AW187" s="94" t="str">
        <f t="shared" si="49"/>
        <v/>
      </c>
      <c r="AX187" s="95">
        <f>SUMIF(Calculs!$B$2:$B$34,AW187,Calculs!$C$2:$C$34)</f>
        <v>0</v>
      </c>
      <c r="AY187" s="95">
        <f>IF(K187&lt;&gt;"",IF(LEFT(K187,1)="S", Calculs!$C$55,0),0)</f>
        <v>0</v>
      </c>
      <c r="AZ187" s="95">
        <f>IF(L187&lt;&gt;"",IF(LEFT(L187,1)="S", Calculs!$C$51,0),0)</f>
        <v>0</v>
      </c>
      <c r="BA187" s="95">
        <f>IF(M187&lt;&gt;"",IF(LEFT(M187,1)="S", Calculs!$C$52,0),0)</f>
        <v>0</v>
      </c>
      <c r="BB187" s="96" t="str">
        <f t="shared" si="50"/>
        <v/>
      </c>
      <c r="BC187" s="207" t="str">
        <f t="shared" si="51"/>
        <v/>
      </c>
      <c r="BD187" s="96">
        <f>SUMIF(Calculs!$B$2:$B$34,BB187,Calculs!$C$2:$C$34)</f>
        <v>0</v>
      </c>
      <c r="BE187" s="95">
        <f>IF(Q187&lt;&gt;"",IF(LEFT(Q187,1)="S", Calculs!$C$52,0),0)</f>
        <v>0</v>
      </c>
      <c r="BF187" s="95">
        <f>IF(R187&lt;&gt;"",IF(LEFT(R187,1)="S", Calculs!$C$51,0),0)</f>
        <v>0</v>
      </c>
      <c r="BG187" s="95">
        <f>SUMIF(Calculs!$B$41:$B$46,LEFT(S187,2),Calculs!$C$41:$C$46)</f>
        <v>0</v>
      </c>
      <c r="BH187" s="95">
        <f>IF(T187&lt;&gt;"",IF(LEFT(T187,1)="S", Calculs!$C$48,0),0)</f>
        <v>0</v>
      </c>
      <c r="BI187" s="95">
        <f>IF(W187&lt;&gt;"",IF(LEFT(W187,3)="ETT", Calculs!$C$37,0),0)</f>
        <v>0</v>
      </c>
      <c r="BJ187" s="95">
        <f>IF(X187&lt;&gt;"",IF(LEFT(X187,1)="S", Calculs!$C$51,0),0)</f>
        <v>0</v>
      </c>
      <c r="BK187" s="95">
        <f>IF(Y187&lt;&gt;"",IF(LEFT(Y187,1)="S", Calculs!$C$52,0),0)</f>
        <v>0</v>
      </c>
      <c r="BL187" s="96" t="str">
        <f t="shared" si="52"/>
        <v/>
      </c>
      <c r="BM187" s="95">
        <f>SUMIF(Calculs!$B$32:$B$36,TRIM(BL187),Calculs!$C$32:$C$36)</f>
        <v>0</v>
      </c>
      <c r="BN187" s="95">
        <f>IF(V187&lt;&gt;"",IF(LEFT(V187,1)="S", SUMIF(Calculs!$B$57:$B$61, TRIM(BL187), Calculs!$C$57:$C$61),0),0)</f>
        <v>0</v>
      </c>
      <c r="BO187" s="93" t="str">
        <f t="shared" si="53"/>
        <v>N</v>
      </c>
      <c r="BP187" s="95">
        <f t="shared" si="54"/>
        <v>0</v>
      </c>
      <c r="BQ187" s="95" t="e">
        <f t="shared" si="55"/>
        <v>#VALUE!</v>
      </c>
      <c r="BR187" s="95" t="e">
        <f t="shared" si="56"/>
        <v>#VALUE!</v>
      </c>
    </row>
    <row r="188" spans="1:70" ht="12.75" customHeight="1">
      <c r="A188" s="81"/>
      <c r="B188" s="107"/>
      <c r="C188" s="1"/>
      <c r="D188" s="1"/>
      <c r="E188" s="1"/>
      <c r="F188" s="1"/>
      <c r="G188" s="1"/>
      <c r="H188" s="34"/>
      <c r="I188" s="83"/>
      <c r="J188" s="83"/>
      <c r="K188" s="83"/>
      <c r="L188" s="83"/>
      <c r="M188" s="83"/>
      <c r="N188" s="83"/>
      <c r="O188" s="83"/>
      <c r="P188" s="83"/>
      <c r="Q188" s="83"/>
      <c r="R188" s="1"/>
      <c r="S188" s="84"/>
      <c r="T188" s="84"/>
      <c r="V188" s="84"/>
      <c r="W188" s="83"/>
      <c r="X188" s="83"/>
      <c r="Y188" s="83"/>
      <c r="Z188" s="1"/>
      <c r="AA188" s="1"/>
      <c r="AB188" s="3"/>
      <c r="AC188" s="84"/>
      <c r="AD188" s="84"/>
      <c r="AE188" s="84"/>
      <c r="AF188" s="85"/>
      <c r="AG188" s="86"/>
      <c r="AH188" s="86"/>
      <c r="AI188" s="86"/>
      <c r="AJ188" s="86"/>
      <c r="AK188" s="87"/>
      <c r="AL188" s="87"/>
      <c r="AM188" s="87"/>
      <c r="AN188" s="87"/>
      <c r="AO188" s="88"/>
      <c r="AP188" s="89"/>
      <c r="AQ188" s="90" t="str">
        <f t="shared" si="43"/>
        <v/>
      </c>
      <c r="AR188" s="91">
        <f t="shared" si="44"/>
        <v>2</v>
      </c>
      <c r="AS188" s="92" t="str">
        <f t="shared" si="45"/>
        <v/>
      </c>
      <c r="AT188" s="93">
        <f t="shared" si="46"/>
        <v>0</v>
      </c>
      <c r="AU188" s="93">
        <f t="shared" si="47"/>
        <v>0</v>
      </c>
      <c r="AV188" s="93" t="str">
        <f t="shared" si="48"/>
        <v>01N</v>
      </c>
      <c r="AW188" s="94" t="str">
        <f t="shared" si="49"/>
        <v/>
      </c>
      <c r="AX188" s="95">
        <f>SUMIF(Calculs!$B$2:$B$34,AW188,Calculs!$C$2:$C$34)</f>
        <v>0</v>
      </c>
      <c r="AY188" s="95">
        <f>IF(K188&lt;&gt;"",IF(LEFT(K188,1)="S", Calculs!$C$55,0),0)</f>
        <v>0</v>
      </c>
      <c r="AZ188" s="95">
        <f>IF(L188&lt;&gt;"",IF(LEFT(L188,1)="S", Calculs!$C$51,0),0)</f>
        <v>0</v>
      </c>
      <c r="BA188" s="95">
        <f>IF(M188&lt;&gt;"",IF(LEFT(M188,1)="S", Calculs!$C$52,0),0)</f>
        <v>0</v>
      </c>
      <c r="BB188" s="96" t="str">
        <f t="shared" si="50"/>
        <v/>
      </c>
      <c r="BC188" s="207" t="str">
        <f t="shared" si="51"/>
        <v/>
      </c>
      <c r="BD188" s="96">
        <f>SUMIF(Calculs!$B$2:$B$34,BB188,Calculs!$C$2:$C$34)</f>
        <v>0</v>
      </c>
      <c r="BE188" s="95">
        <f>IF(Q188&lt;&gt;"",IF(LEFT(Q188,1)="S", Calculs!$C$52,0),0)</f>
        <v>0</v>
      </c>
      <c r="BF188" s="95">
        <f>IF(R188&lt;&gt;"",IF(LEFT(R188,1)="S", Calculs!$C$51,0),0)</f>
        <v>0</v>
      </c>
      <c r="BG188" s="95">
        <f>SUMIF(Calculs!$B$41:$B$46,LEFT(S188,2),Calculs!$C$41:$C$46)</f>
        <v>0</v>
      </c>
      <c r="BH188" s="95">
        <f>IF(T188&lt;&gt;"",IF(LEFT(T188,1)="S", Calculs!$C$48,0),0)</f>
        <v>0</v>
      </c>
      <c r="BI188" s="95">
        <f>IF(W188&lt;&gt;"",IF(LEFT(W188,3)="ETT", Calculs!$C$37,0),0)</f>
        <v>0</v>
      </c>
      <c r="BJ188" s="95">
        <f>IF(X188&lt;&gt;"",IF(LEFT(X188,1)="S", Calculs!$C$51,0),0)</f>
        <v>0</v>
      </c>
      <c r="BK188" s="95">
        <f>IF(Y188&lt;&gt;"",IF(LEFT(Y188,1)="S", Calculs!$C$52,0),0)</f>
        <v>0</v>
      </c>
      <c r="BL188" s="96" t="str">
        <f t="shared" si="52"/>
        <v/>
      </c>
      <c r="BM188" s="95">
        <f>SUMIF(Calculs!$B$32:$B$36,TRIM(BL188),Calculs!$C$32:$C$36)</f>
        <v>0</v>
      </c>
      <c r="BN188" s="95">
        <f>IF(V188&lt;&gt;"",IF(LEFT(V188,1)="S", SUMIF(Calculs!$B$57:$B$61, TRIM(BL188), Calculs!$C$57:$C$61),0),0)</f>
        <v>0</v>
      </c>
      <c r="BO188" s="93" t="str">
        <f t="shared" si="53"/>
        <v>N</v>
      </c>
      <c r="BP188" s="95">
        <f t="shared" si="54"/>
        <v>0</v>
      </c>
      <c r="BQ188" s="95" t="e">
        <f t="shared" si="55"/>
        <v>#VALUE!</v>
      </c>
      <c r="BR188" s="95" t="e">
        <f t="shared" si="56"/>
        <v>#VALUE!</v>
      </c>
    </row>
    <row r="189" spans="1:70" ht="12.75" customHeight="1">
      <c r="A189" s="81"/>
      <c r="B189" s="107"/>
      <c r="C189" s="1"/>
      <c r="D189" s="1"/>
      <c r="E189" s="1"/>
      <c r="F189" s="1"/>
      <c r="G189" s="1"/>
      <c r="H189" s="34"/>
      <c r="I189" s="83"/>
      <c r="J189" s="83"/>
      <c r="K189" s="83"/>
      <c r="L189" s="83"/>
      <c r="M189" s="83"/>
      <c r="N189" s="83"/>
      <c r="O189" s="83"/>
      <c r="P189" s="83"/>
      <c r="Q189" s="83"/>
      <c r="R189" s="1"/>
      <c r="S189" s="84"/>
      <c r="T189" s="84"/>
      <c r="V189" s="84"/>
      <c r="W189" s="83"/>
      <c r="X189" s="83"/>
      <c r="Y189" s="83"/>
      <c r="Z189" s="1"/>
      <c r="AA189" s="1"/>
      <c r="AB189" s="3"/>
      <c r="AC189" s="84"/>
      <c r="AD189" s="84"/>
      <c r="AE189" s="84"/>
      <c r="AF189" s="85"/>
      <c r="AG189" s="86"/>
      <c r="AH189" s="86"/>
      <c r="AI189" s="86"/>
      <c r="AJ189" s="86"/>
      <c r="AK189" s="87"/>
      <c r="AL189" s="87"/>
      <c r="AM189" s="87"/>
      <c r="AN189" s="87"/>
      <c r="AO189" s="88"/>
      <c r="AP189" s="89"/>
      <c r="AQ189" s="90" t="str">
        <f t="shared" si="43"/>
        <v/>
      </c>
      <c r="AR189" s="91">
        <f t="shared" si="44"/>
        <v>2</v>
      </c>
      <c r="AS189" s="92" t="str">
        <f t="shared" si="45"/>
        <v/>
      </c>
      <c r="AT189" s="93">
        <f t="shared" si="46"/>
        <v>0</v>
      </c>
      <c r="AU189" s="93">
        <f t="shared" si="47"/>
        <v>0</v>
      </c>
      <c r="AV189" s="93" t="str">
        <f t="shared" si="48"/>
        <v>01N</v>
      </c>
      <c r="AW189" s="94" t="str">
        <f t="shared" si="49"/>
        <v/>
      </c>
      <c r="AX189" s="95">
        <f>SUMIF(Calculs!$B$2:$B$34,AW189,Calculs!$C$2:$C$34)</f>
        <v>0</v>
      </c>
      <c r="AY189" s="95">
        <f>IF(K189&lt;&gt;"",IF(LEFT(K189,1)="S", Calculs!$C$55,0),0)</f>
        <v>0</v>
      </c>
      <c r="AZ189" s="95">
        <f>IF(L189&lt;&gt;"",IF(LEFT(L189,1)="S", Calculs!$C$51,0),0)</f>
        <v>0</v>
      </c>
      <c r="BA189" s="95">
        <f>IF(M189&lt;&gt;"",IF(LEFT(M189,1)="S", Calculs!$C$52,0),0)</f>
        <v>0</v>
      </c>
      <c r="BB189" s="96" t="str">
        <f t="shared" si="50"/>
        <v/>
      </c>
      <c r="BC189" s="207" t="str">
        <f t="shared" si="51"/>
        <v/>
      </c>
      <c r="BD189" s="96">
        <f>SUMIF(Calculs!$B$2:$B$34,BB189,Calculs!$C$2:$C$34)</f>
        <v>0</v>
      </c>
      <c r="BE189" s="95">
        <f>IF(Q189&lt;&gt;"",IF(LEFT(Q189,1)="S", Calculs!$C$52,0),0)</f>
        <v>0</v>
      </c>
      <c r="BF189" s="95">
        <f>IF(R189&lt;&gt;"",IF(LEFT(R189,1)="S", Calculs!$C$51,0),0)</f>
        <v>0</v>
      </c>
      <c r="BG189" s="95">
        <f>SUMIF(Calculs!$B$41:$B$46,LEFT(S189,2),Calculs!$C$41:$C$46)</f>
        <v>0</v>
      </c>
      <c r="BH189" s="95">
        <f>IF(T189&lt;&gt;"",IF(LEFT(T189,1)="S", Calculs!$C$48,0),0)</f>
        <v>0</v>
      </c>
      <c r="BI189" s="95">
        <f>IF(W189&lt;&gt;"",IF(LEFT(W189,3)="ETT", Calculs!$C$37,0),0)</f>
        <v>0</v>
      </c>
      <c r="BJ189" s="95">
        <f>IF(X189&lt;&gt;"",IF(LEFT(X189,1)="S", Calculs!$C$51,0),0)</f>
        <v>0</v>
      </c>
      <c r="BK189" s="95">
        <f>IF(Y189&lt;&gt;"",IF(LEFT(Y189,1)="S", Calculs!$C$52,0),0)</f>
        <v>0</v>
      </c>
      <c r="BL189" s="96" t="str">
        <f t="shared" si="52"/>
        <v/>
      </c>
      <c r="BM189" s="95">
        <f>SUMIF(Calculs!$B$32:$B$36,TRIM(BL189),Calculs!$C$32:$C$36)</f>
        <v>0</v>
      </c>
      <c r="BN189" s="95">
        <f>IF(V189&lt;&gt;"",IF(LEFT(V189,1)="S", SUMIF(Calculs!$B$57:$B$61, TRIM(BL189), Calculs!$C$57:$C$61),0),0)</f>
        <v>0</v>
      </c>
      <c r="BO189" s="93" t="str">
        <f t="shared" si="53"/>
        <v>N</v>
      </c>
      <c r="BP189" s="95">
        <f t="shared" si="54"/>
        <v>0</v>
      </c>
      <c r="BQ189" s="95" t="e">
        <f t="shared" si="55"/>
        <v>#VALUE!</v>
      </c>
      <c r="BR189" s="95" t="e">
        <f t="shared" si="56"/>
        <v>#VALUE!</v>
      </c>
    </row>
    <row r="190" spans="1:70" ht="12.75" customHeight="1">
      <c r="A190" s="81"/>
      <c r="B190" s="107"/>
      <c r="C190" s="1"/>
      <c r="D190" s="1"/>
      <c r="E190" s="1"/>
      <c r="F190" s="1"/>
      <c r="G190" s="1"/>
      <c r="H190" s="34"/>
      <c r="I190" s="83"/>
      <c r="J190" s="83"/>
      <c r="K190" s="83"/>
      <c r="L190" s="83"/>
      <c r="M190" s="83"/>
      <c r="N190" s="83"/>
      <c r="O190" s="83"/>
      <c r="P190" s="83"/>
      <c r="Q190" s="83"/>
      <c r="R190" s="1"/>
      <c r="S190" s="84"/>
      <c r="T190" s="84"/>
      <c r="V190" s="84"/>
      <c r="W190" s="83"/>
      <c r="X190" s="83"/>
      <c r="Y190" s="83"/>
      <c r="Z190" s="1"/>
      <c r="AA190" s="1"/>
      <c r="AB190" s="3"/>
      <c r="AC190" s="84"/>
      <c r="AD190" s="84"/>
      <c r="AE190" s="84"/>
      <c r="AF190" s="85"/>
      <c r="AG190" s="86"/>
      <c r="AH190" s="86"/>
      <c r="AI190" s="86"/>
      <c r="AJ190" s="86"/>
      <c r="AK190" s="87"/>
      <c r="AL190" s="87"/>
      <c r="AM190" s="87"/>
      <c r="AN190" s="87"/>
      <c r="AO190" s="88"/>
      <c r="AP190" s="89"/>
      <c r="AQ190" s="90" t="str">
        <f t="shared" si="43"/>
        <v/>
      </c>
      <c r="AR190" s="91">
        <f t="shared" si="44"/>
        <v>2</v>
      </c>
      <c r="AS190" s="92" t="str">
        <f t="shared" si="45"/>
        <v/>
      </c>
      <c r="AT190" s="93">
        <f t="shared" si="46"/>
        <v>0</v>
      </c>
      <c r="AU190" s="93">
        <f t="shared" si="47"/>
        <v>0</v>
      </c>
      <c r="AV190" s="93" t="str">
        <f t="shared" si="48"/>
        <v>01N</v>
      </c>
      <c r="AW190" s="94" t="str">
        <f t="shared" si="49"/>
        <v/>
      </c>
      <c r="AX190" s="95">
        <f>SUMIF(Calculs!$B$2:$B$34,AW190,Calculs!$C$2:$C$34)</f>
        <v>0</v>
      </c>
      <c r="AY190" s="95">
        <f>IF(K190&lt;&gt;"",IF(LEFT(K190,1)="S", Calculs!$C$55,0),0)</f>
        <v>0</v>
      </c>
      <c r="AZ190" s="95">
        <f>IF(L190&lt;&gt;"",IF(LEFT(L190,1)="S", Calculs!$C$51,0),0)</f>
        <v>0</v>
      </c>
      <c r="BA190" s="95">
        <f>IF(M190&lt;&gt;"",IF(LEFT(M190,1)="S", Calculs!$C$52,0),0)</f>
        <v>0</v>
      </c>
      <c r="BB190" s="96" t="str">
        <f t="shared" si="50"/>
        <v/>
      </c>
      <c r="BC190" s="207" t="str">
        <f t="shared" si="51"/>
        <v/>
      </c>
      <c r="BD190" s="96">
        <f>SUMIF(Calculs!$B$2:$B$34,BB190,Calculs!$C$2:$C$34)</f>
        <v>0</v>
      </c>
      <c r="BE190" s="95">
        <f>IF(Q190&lt;&gt;"",IF(LEFT(Q190,1)="S", Calculs!$C$52,0),0)</f>
        <v>0</v>
      </c>
      <c r="BF190" s="95">
        <f>IF(R190&lt;&gt;"",IF(LEFT(R190,1)="S", Calculs!$C$51,0),0)</f>
        <v>0</v>
      </c>
      <c r="BG190" s="95">
        <f>SUMIF(Calculs!$B$41:$B$46,LEFT(S190,2),Calculs!$C$41:$C$46)</f>
        <v>0</v>
      </c>
      <c r="BH190" s="95">
        <f>IF(T190&lt;&gt;"",IF(LEFT(T190,1)="S", Calculs!$C$48,0),0)</f>
        <v>0</v>
      </c>
      <c r="BI190" s="95">
        <f>IF(W190&lt;&gt;"",IF(LEFT(W190,3)="ETT", Calculs!$C$37,0),0)</f>
        <v>0</v>
      </c>
      <c r="BJ190" s="95">
        <f>IF(X190&lt;&gt;"",IF(LEFT(X190,1)="S", Calculs!$C$51,0),0)</f>
        <v>0</v>
      </c>
      <c r="BK190" s="95">
        <f>IF(Y190&lt;&gt;"",IF(LEFT(Y190,1)="S", Calculs!$C$52,0),0)</f>
        <v>0</v>
      </c>
      <c r="BL190" s="96" t="str">
        <f t="shared" si="52"/>
        <v/>
      </c>
      <c r="BM190" s="95">
        <f>SUMIF(Calculs!$B$32:$B$36,TRIM(BL190),Calculs!$C$32:$C$36)</f>
        <v>0</v>
      </c>
      <c r="BN190" s="95">
        <f>IF(V190&lt;&gt;"",IF(LEFT(V190,1)="S", SUMIF(Calculs!$B$57:$B$61, TRIM(BL190), Calculs!$C$57:$C$61),0),0)</f>
        <v>0</v>
      </c>
      <c r="BO190" s="93" t="str">
        <f t="shared" si="53"/>
        <v>N</v>
      </c>
      <c r="BP190" s="95">
        <f t="shared" si="54"/>
        <v>0</v>
      </c>
      <c r="BQ190" s="95" t="e">
        <f t="shared" si="55"/>
        <v>#VALUE!</v>
      </c>
      <c r="BR190" s="95" t="e">
        <f t="shared" si="56"/>
        <v>#VALUE!</v>
      </c>
    </row>
    <row r="191" spans="1:70" ht="12.75" customHeight="1">
      <c r="A191" s="81"/>
      <c r="B191" s="107"/>
      <c r="C191" s="1"/>
      <c r="D191" s="1"/>
      <c r="E191" s="1"/>
      <c r="F191" s="1"/>
      <c r="G191" s="1"/>
      <c r="H191" s="34"/>
      <c r="I191" s="83"/>
      <c r="J191" s="83"/>
      <c r="K191" s="83"/>
      <c r="L191" s="83"/>
      <c r="M191" s="83"/>
      <c r="N191" s="83"/>
      <c r="O191" s="83"/>
      <c r="P191" s="83"/>
      <c r="Q191" s="83"/>
      <c r="R191" s="1"/>
      <c r="S191" s="84"/>
      <c r="T191" s="84"/>
      <c r="V191" s="84"/>
      <c r="W191" s="83"/>
      <c r="X191" s="83"/>
      <c r="Y191" s="83"/>
      <c r="Z191" s="1"/>
      <c r="AA191" s="1"/>
      <c r="AB191" s="3"/>
      <c r="AC191" s="84"/>
      <c r="AD191" s="84"/>
      <c r="AE191" s="84"/>
      <c r="AF191" s="85"/>
      <c r="AG191" s="86"/>
      <c r="AH191" s="86"/>
      <c r="AI191" s="86"/>
      <c r="AJ191" s="86"/>
      <c r="AK191" s="87"/>
      <c r="AL191" s="87"/>
      <c r="AM191" s="87"/>
      <c r="AN191" s="87"/>
      <c r="AO191" s="88"/>
      <c r="AP191" s="89"/>
      <c r="AQ191" s="90" t="str">
        <f t="shared" si="43"/>
        <v/>
      </c>
      <c r="AR191" s="91">
        <f t="shared" si="44"/>
        <v>2</v>
      </c>
      <c r="AS191" s="92" t="str">
        <f t="shared" si="45"/>
        <v/>
      </c>
      <c r="AT191" s="93">
        <f t="shared" si="46"/>
        <v>0</v>
      </c>
      <c r="AU191" s="93">
        <f t="shared" si="47"/>
        <v>0</v>
      </c>
      <c r="AV191" s="93" t="str">
        <f t="shared" si="48"/>
        <v>01N</v>
      </c>
      <c r="AW191" s="94" t="str">
        <f t="shared" si="49"/>
        <v/>
      </c>
      <c r="AX191" s="95">
        <f>SUMIF(Calculs!$B$2:$B$34,AW191,Calculs!$C$2:$C$34)</f>
        <v>0</v>
      </c>
      <c r="AY191" s="95">
        <f>IF(K191&lt;&gt;"",IF(LEFT(K191,1)="S", Calculs!$C$55,0),0)</f>
        <v>0</v>
      </c>
      <c r="AZ191" s="95">
        <f>IF(L191&lt;&gt;"",IF(LEFT(L191,1)="S", Calculs!$C$51,0),0)</f>
        <v>0</v>
      </c>
      <c r="BA191" s="95">
        <f>IF(M191&lt;&gt;"",IF(LEFT(M191,1)="S", Calculs!$C$52,0),0)</f>
        <v>0</v>
      </c>
      <c r="BB191" s="96" t="str">
        <f t="shared" si="50"/>
        <v/>
      </c>
      <c r="BC191" s="207" t="str">
        <f t="shared" si="51"/>
        <v/>
      </c>
      <c r="BD191" s="96">
        <f>SUMIF(Calculs!$B$2:$B$34,BB191,Calculs!$C$2:$C$34)</f>
        <v>0</v>
      </c>
      <c r="BE191" s="95">
        <f>IF(Q191&lt;&gt;"",IF(LEFT(Q191,1)="S", Calculs!$C$52,0),0)</f>
        <v>0</v>
      </c>
      <c r="BF191" s="95">
        <f>IF(R191&lt;&gt;"",IF(LEFT(R191,1)="S", Calculs!$C$51,0),0)</f>
        <v>0</v>
      </c>
      <c r="BG191" s="95">
        <f>SUMIF(Calculs!$B$41:$B$46,LEFT(S191,2),Calculs!$C$41:$C$46)</f>
        <v>0</v>
      </c>
      <c r="BH191" s="95">
        <f>IF(T191&lt;&gt;"",IF(LEFT(T191,1)="S", Calculs!$C$48,0),0)</f>
        <v>0</v>
      </c>
      <c r="BI191" s="95">
        <f>IF(W191&lt;&gt;"",IF(LEFT(W191,3)="ETT", Calculs!$C$37,0),0)</f>
        <v>0</v>
      </c>
      <c r="BJ191" s="95">
        <f>IF(X191&lt;&gt;"",IF(LEFT(X191,1)="S", Calculs!$C$51,0),0)</f>
        <v>0</v>
      </c>
      <c r="BK191" s="95">
        <f>IF(Y191&lt;&gt;"",IF(LEFT(Y191,1)="S", Calculs!$C$52,0),0)</f>
        <v>0</v>
      </c>
      <c r="BL191" s="96" t="str">
        <f t="shared" si="52"/>
        <v/>
      </c>
      <c r="BM191" s="95">
        <f>SUMIF(Calculs!$B$32:$B$36,TRIM(BL191),Calculs!$C$32:$C$36)</f>
        <v>0</v>
      </c>
      <c r="BN191" s="95">
        <f>IF(V191&lt;&gt;"",IF(LEFT(V191,1)="S", SUMIF(Calculs!$B$57:$B$61, TRIM(BL191), Calculs!$C$57:$C$61),0),0)</f>
        <v>0</v>
      </c>
      <c r="BO191" s="93" t="str">
        <f t="shared" si="53"/>
        <v>N</v>
      </c>
      <c r="BP191" s="95">
        <f t="shared" si="54"/>
        <v>0</v>
      </c>
      <c r="BQ191" s="95" t="e">
        <f t="shared" si="55"/>
        <v>#VALUE!</v>
      </c>
      <c r="BR191" s="95" t="e">
        <f t="shared" si="56"/>
        <v>#VALUE!</v>
      </c>
    </row>
    <row r="192" spans="1:70" ht="12.75" customHeight="1">
      <c r="A192" s="81"/>
      <c r="B192" s="107"/>
      <c r="C192" s="1"/>
      <c r="D192" s="1"/>
      <c r="E192" s="1"/>
      <c r="F192" s="1"/>
      <c r="G192" s="1"/>
      <c r="H192" s="34"/>
      <c r="I192" s="83"/>
      <c r="J192" s="83"/>
      <c r="K192" s="83"/>
      <c r="L192" s="83"/>
      <c r="M192" s="83"/>
      <c r="N192" s="83"/>
      <c r="O192" s="83"/>
      <c r="P192" s="83"/>
      <c r="Q192" s="83"/>
      <c r="R192" s="1"/>
      <c r="S192" s="84"/>
      <c r="T192" s="84"/>
      <c r="V192" s="84"/>
      <c r="W192" s="83"/>
      <c r="X192" s="83"/>
      <c r="Y192" s="83"/>
      <c r="Z192" s="1"/>
      <c r="AA192" s="1"/>
      <c r="AB192" s="3"/>
      <c r="AC192" s="84"/>
      <c r="AD192" s="84"/>
      <c r="AE192" s="84"/>
      <c r="AF192" s="85"/>
      <c r="AG192" s="86"/>
      <c r="AH192" s="86"/>
      <c r="AI192" s="86"/>
      <c r="AJ192" s="86"/>
      <c r="AK192" s="87"/>
      <c r="AL192" s="87"/>
      <c r="AM192" s="87"/>
      <c r="AN192" s="87"/>
      <c r="AO192" s="88"/>
      <c r="AP192" s="89"/>
      <c r="AQ192" s="90" t="str">
        <f t="shared" si="43"/>
        <v/>
      </c>
      <c r="AR192" s="91">
        <f t="shared" si="44"/>
        <v>2</v>
      </c>
      <c r="AS192" s="92" t="str">
        <f t="shared" si="45"/>
        <v/>
      </c>
      <c r="AT192" s="93">
        <f t="shared" si="46"/>
        <v>0</v>
      </c>
      <c r="AU192" s="93">
        <f t="shared" si="47"/>
        <v>0</v>
      </c>
      <c r="AV192" s="93" t="str">
        <f t="shared" si="48"/>
        <v>01N</v>
      </c>
      <c r="AW192" s="94" t="str">
        <f t="shared" si="49"/>
        <v/>
      </c>
      <c r="AX192" s="95">
        <f>SUMIF(Calculs!$B$2:$B$34,AW192,Calculs!$C$2:$C$34)</f>
        <v>0</v>
      </c>
      <c r="AY192" s="95">
        <f>IF(K192&lt;&gt;"",IF(LEFT(K192,1)="S", Calculs!$C$55,0),0)</f>
        <v>0</v>
      </c>
      <c r="AZ192" s="95">
        <f>IF(L192&lt;&gt;"",IF(LEFT(L192,1)="S", Calculs!$C$51,0),0)</f>
        <v>0</v>
      </c>
      <c r="BA192" s="95">
        <f>IF(M192&lt;&gt;"",IF(LEFT(M192,1)="S", Calculs!$C$52,0),0)</f>
        <v>0</v>
      </c>
      <c r="BB192" s="96" t="str">
        <f t="shared" si="50"/>
        <v/>
      </c>
      <c r="BC192" s="207" t="str">
        <f t="shared" si="51"/>
        <v/>
      </c>
      <c r="BD192" s="96">
        <f>SUMIF(Calculs!$B$2:$B$34,BB192,Calculs!$C$2:$C$34)</f>
        <v>0</v>
      </c>
      <c r="BE192" s="95">
        <f>IF(Q192&lt;&gt;"",IF(LEFT(Q192,1)="S", Calculs!$C$52,0),0)</f>
        <v>0</v>
      </c>
      <c r="BF192" s="95">
        <f>IF(R192&lt;&gt;"",IF(LEFT(R192,1)="S", Calculs!$C$51,0),0)</f>
        <v>0</v>
      </c>
      <c r="BG192" s="95">
        <f>SUMIF(Calculs!$B$41:$B$46,LEFT(S192,2),Calculs!$C$41:$C$46)</f>
        <v>0</v>
      </c>
      <c r="BH192" s="95">
        <f>IF(T192&lt;&gt;"",IF(LEFT(T192,1)="S", Calculs!$C$48,0),0)</f>
        <v>0</v>
      </c>
      <c r="BI192" s="95">
        <f>IF(W192&lt;&gt;"",IF(LEFT(W192,3)="ETT", Calculs!$C$37,0),0)</f>
        <v>0</v>
      </c>
      <c r="BJ192" s="95">
        <f>IF(X192&lt;&gt;"",IF(LEFT(X192,1)="S", Calculs!$C$51,0),0)</f>
        <v>0</v>
      </c>
      <c r="BK192" s="95">
        <f>IF(Y192&lt;&gt;"",IF(LEFT(Y192,1)="S", Calculs!$C$52,0),0)</f>
        <v>0</v>
      </c>
      <c r="BL192" s="96" t="str">
        <f t="shared" si="52"/>
        <v/>
      </c>
      <c r="BM192" s="95">
        <f>SUMIF(Calculs!$B$32:$B$36,TRIM(BL192),Calculs!$C$32:$C$36)</f>
        <v>0</v>
      </c>
      <c r="BN192" s="95">
        <f>IF(V192&lt;&gt;"",IF(LEFT(V192,1)="S", SUMIF(Calculs!$B$57:$B$61, TRIM(BL192), Calculs!$C$57:$C$61),0),0)</f>
        <v>0</v>
      </c>
      <c r="BO192" s="93" t="str">
        <f t="shared" si="53"/>
        <v>N</v>
      </c>
      <c r="BP192" s="95">
        <f t="shared" si="54"/>
        <v>0</v>
      </c>
      <c r="BQ192" s="95" t="e">
        <f t="shared" si="55"/>
        <v>#VALUE!</v>
      </c>
      <c r="BR192" s="95" t="e">
        <f t="shared" si="56"/>
        <v>#VALUE!</v>
      </c>
    </row>
    <row r="193" spans="1:70" ht="12.75" customHeight="1">
      <c r="A193" s="81"/>
      <c r="B193" s="107"/>
      <c r="C193" s="1"/>
      <c r="D193" s="1"/>
      <c r="E193" s="1"/>
      <c r="F193" s="1"/>
      <c r="G193" s="1"/>
      <c r="H193" s="34"/>
      <c r="I193" s="83"/>
      <c r="J193" s="83"/>
      <c r="K193" s="83"/>
      <c r="L193" s="83"/>
      <c r="M193" s="83"/>
      <c r="N193" s="83"/>
      <c r="O193" s="83"/>
      <c r="P193" s="83"/>
      <c r="Q193" s="83"/>
      <c r="R193" s="1"/>
      <c r="S193" s="84"/>
      <c r="T193" s="84"/>
      <c r="V193" s="84"/>
      <c r="W193" s="83"/>
      <c r="X193" s="83"/>
      <c r="Y193" s="83"/>
      <c r="Z193" s="1"/>
      <c r="AA193" s="1"/>
      <c r="AB193" s="3"/>
      <c r="AC193" s="84"/>
      <c r="AD193" s="84"/>
      <c r="AE193" s="84"/>
      <c r="AF193" s="85"/>
      <c r="AG193" s="86"/>
      <c r="AH193" s="86"/>
      <c r="AI193" s="86"/>
      <c r="AJ193" s="86"/>
      <c r="AK193" s="87"/>
      <c r="AL193" s="87"/>
      <c r="AM193" s="87"/>
      <c r="AN193" s="87"/>
      <c r="AO193" s="88"/>
      <c r="AP193" s="89"/>
      <c r="AQ193" s="90" t="str">
        <f t="shared" si="43"/>
        <v/>
      </c>
      <c r="AR193" s="91">
        <f t="shared" si="44"/>
        <v>2</v>
      </c>
      <c r="AS193" s="92" t="str">
        <f t="shared" si="45"/>
        <v/>
      </c>
      <c r="AT193" s="93">
        <f t="shared" si="46"/>
        <v>0</v>
      </c>
      <c r="AU193" s="93">
        <f t="shared" si="47"/>
        <v>0</v>
      </c>
      <c r="AV193" s="93" t="str">
        <f t="shared" si="48"/>
        <v>01N</v>
      </c>
      <c r="AW193" s="94" t="str">
        <f t="shared" si="49"/>
        <v/>
      </c>
      <c r="AX193" s="95">
        <f>SUMIF(Calculs!$B$2:$B$34,AW193,Calculs!$C$2:$C$34)</f>
        <v>0</v>
      </c>
      <c r="AY193" s="95">
        <f>IF(K193&lt;&gt;"",IF(LEFT(K193,1)="S", Calculs!$C$55,0),0)</f>
        <v>0</v>
      </c>
      <c r="AZ193" s="95">
        <f>IF(L193&lt;&gt;"",IF(LEFT(L193,1)="S", Calculs!$C$51,0),0)</f>
        <v>0</v>
      </c>
      <c r="BA193" s="95">
        <f>IF(M193&lt;&gt;"",IF(LEFT(M193,1)="S", Calculs!$C$52,0),0)</f>
        <v>0</v>
      </c>
      <c r="BB193" s="96" t="str">
        <f t="shared" si="50"/>
        <v/>
      </c>
      <c r="BC193" s="207" t="str">
        <f t="shared" si="51"/>
        <v/>
      </c>
      <c r="BD193" s="96">
        <f>SUMIF(Calculs!$B$2:$B$34,BB193,Calculs!$C$2:$C$34)</f>
        <v>0</v>
      </c>
      <c r="BE193" s="95">
        <f>IF(Q193&lt;&gt;"",IF(LEFT(Q193,1)="S", Calculs!$C$52,0),0)</f>
        <v>0</v>
      </c>
      <c r="BF193" s="95">
        <f>IF(R193&lt;&gt;"",IF(LEFT(R193,1)="S", Calculs!$C$51,0),0)</f>
        <v>0</v>
      </c>
      <c r="BG193" s="95">
        <f>SUMIF(Calculs!$B$41:$B$46,LEFT(S193,2),Calculs!$C$41:$C$46)</f>
        <v>0</v>
      </c>
      <c r="BH193" s="95">
        <f>IF(T193&lt;&gt;"",IF(LEFT(T193,1)="S", Calculs!$C$48,0),0)</f>
        <v>0</v>
      </c>
      <c r="BI193" s="95">
        <f>IF(W193&lt;&gt;"",IF(LEFT(W193,3)="ETT", Calculs!$C$37,0),0)</f>
        <v>0</v>
      </c>
      <c r="BJ193" s="95">
        <f>IF(X193&lt;&gt;"",IF(LEFT(X193,1)="S", Calculs!$C$51,0),0)</f>
        <v>0</v>
      </c>
      <c r="BK193" s="95">
        <f>IF(Y193&lt;&gt;"",IF(LEFT(Y193,1)="S", Calculs!$C$52,0),0)</f>
        <v>0</v>
      </c>
      <c r="BL193" s="96" t="str">
        <f t="shared" si="52"/>
        <v/>
      </c>
      <c r="BM193" s="95">
        <f>SUMIF(Calculs!$B$32:$B$36,TRIM(BL193),Calculs!$C$32:$C$36)</f>
        <v>0</v>
      </c>
      <c r="BN193" s="95">
        <f>IF(V193&lt;&gt;"",IF(LEFT(V193,1)="S", SUMIF(Calculs!$B$57:$B$61, TRIM(BL193), Calculs!$C$57:$C$61),0),0)</f>
        <v>0</v>
      </c>
      <c r="BO193" s="93" t="str">
        <f t="shared" si="53"/>
        <v>N</v>
      </c>
      <c r="BP193" s="95">
        <f t="shared" si="54"/>
        <v>0</v>
      </c>
      <c r="BQ193" s="95" t="e">
        <f t="shared" si="55"/>
        <v>#VALUE!</v>
      </c>
      <c r="BR193" s="95" t="e">
        <f t="shared" si="56"/>
        <v>#VALUE!</v>
      </c>
    </row>
    <row r="194" spans="1:70" ht="12.75" customHeight="1">
      <c r="A194" s="81"/>
      <c r="B194" s="107"/>
      <c r="C194" s="1"/>
      <c r="D194" s="1"/>
      <c r="E194" s="1"/>
      <c r="F194" s="1"/>
      <c r="G194" s="1"/>
      <c r="H194" s="34"/>
      <c r="I194" s="83"/>
      <c r="J194" s="83"/>
      <c r="K194" s="83"/>
      <c r="L194" s="83"/>
      <c r="M194" s="83"/>
      <c r="N194" s="83"/>
      <c r="O194" s="83"/>
      <c r="P194" s="83"/>
      <c r="Q194" s="83"/>
      <c r="R194" s="1"/>
      <c r="S194" s="84"/>
      <c r="T194" s="84"/>
      <c r="V194" s="84"/>
      <c r="W194" s="83"/>
      <c r="X194" s="83"/>
      <c r="Y194" s="83"/>
      <c r="Z194" s="1"/>
      <c r="AA194" s="1"/>
      <c r="AB194" s="3"/>
      <c r="AC194" s="84"/>
      <c r="AD194" s="84"/>
      <c r="AE194" s="84"/>
      <c r="AF194" s="85"/>
      <c r="AG194" s="86"/>
      <c r="AH194" s="86"/>
      <c r="AI194" s="86"/>
      <c r="AJ194" s="86"/>
      <c r="AK194" s="87"/>
      <c r="AL194" s="87"/>
      <c r="AM194" s="87"/>
      <c r="AN194" s="87"/>
      <c r="AO194" s="88"/>
      <c r="AP194" s="89"/>
      <c r="AQ194" s="90" t="str">
        <f t="shared" ref="AQ194:AQ257" si="57">$AQ$6</f>
        <v/>
      </c>
      <c r="AR194" s="91">
        <f t="shared" ref="AR194:AR257" si="58">$AR$6</f>
        <v>2</v>
      </c>
      <c r="AS194" s="92" t="str">
        <f t="shared" si="45"/>
        <v/>
      </c>
      <c r="AT194" s="93">
        <f t="shared" si="46"/>
        <v>0</v>
      </c>
      <c r="AU194" s="93">
        <f t="shared" si="47"/>
        <v>0</v>
      </c>
      <c r="AV194" s="93" t="str">
        <f t="shared" si="48"/>
        <v>01N</v>
      </c>
      <c r="AW194" s="94" t="str">
        <f t="shared" si="49"/>
        <v/>
      </c>
      <c r="AX194" s="95">
        <f>SUMIF(Calculs!$B$2:$B$34,AW194,Calculs!$C$2:$C$34)</f>
        <v>0</v>
      </c>
      <c r="AY194" s="95">
        <f>IF(K194&lt;&gt;"",IF(LEFT(K194,1)="S", Calculs!$C$55,0),0)</f>
        <v>0</v>
      </c>
      <c r="AZ194" s="95">
        <f>IF(L194&lt;&gt;"",IF(LEFT(L194,1)="S", Calculs!$C$51,0),0)</f>
        <v>0</v>
      </c>
      <c r="BA194" s="95">
        <f>IF(M194&lt;&gt;"",IF(LEFT(M194,1)="S", Calculs!$C$52,0),0)</f>
        <v>0</v>
      </c>
      <c r="BB194" s="96" t="str">
        <f t="shared" si="50"/>
        <v/>
      </c>
      <c r="BC194" s="207" t="str">
        <f t="shared" si="51"/>
        <v/>
      </c>
      <c r="BD194" s="96">
        <f>SUMIF(Calculs!$B$2:$B$34,BB194,Calculs!$C$2:$C$34)</f>
        <v>0</v>
      </c>
      <c r="BE194" s="95">
        <f>IF(Q194&lt;&gt;"",IF(LEFT(Q194,1)="S", Calculs!$C$52,0),0)</f>
        <v>0</v>
      </c>
      <c r="BF194" s="95">
        <f>IF(R194&lt;&gt;"",IF(LEFT(R194,1)="S", Calculs!$C$51,0),0)</f>
        <v>0</v>
      </c>
      <c r="BG194" s="95">
        <f>SUMIF(Calculs!$B$41:$B$46,LEFT(S194,2),Calculs!$C$41:$C$46)</f>
        <v>0</v>
      </c>
      <c r="BH194" s="95">
        <f>IF(T194&lt;&gt;"",IF(LEFT(T194,1)="S", Calculs!$C$48,0),0)</f>
        <v>0</v>
      </c>
      <c r="BI194" s="95">
        <f>IF(W194&lt;&gt;"",IF(LEFT(W194,3)="ETT", Calculs!$C$37,0),0)</f>
        <v>0</v>
      </c>
      <c r="BJ194" s="95">
        <f>IF(X194&lt;&gt;"",IF(LEFT(X194,1)="S", Calculs!$C$51,0),0)</f>
        <v>0</v>
      </c>
      <c r="BK194" s="95">
        <f>IF(Y194&lt;&gt;"",IF(LEFT(Y194,1)="S", Calculs!$C$52,0),0)</f>
        <v>0</v>
      </c>
      <c r="BL194" s="96" t="str">
        <f t="shared" si="52"/>
        <v/>
      </c>
      <c r="BM194" s="95">
        <f>SUMIF(Calculs!$B$32:$B$36,TRIM(BL194),Calculs!$C$32:$C$36)</f>
        <v>0</v>
      </c>
      <c r="BN194" s="95">
        <f>IF(V194&lt;&gt;"",IF(LEFT(V194,1)="S", SUMIF(Calculs!$B$57:$B$61, TRIM(BL194), Calculs!$C$57:$C$61),0),0)</f>
        <v>0</v>
      </c>
      <c r="BO194" s="93" t="str">
        <f t="shared" si="53"/>
        <v>N</v>
      </c>
      <c r="BP194" s="95">
        <f t="shared" si="54"/>
        <v>0</v>
      </c>
      <c r="BQ194" s="95" t="e">
        <f t="shared" si="55"/>
        <v>#VALUE!</v>
      </c>
      <c r="BR194" s="95" t="e">
        <f t="shared" si="56"/>
        <v>#VALUE!</v>
      </c>
    </row>
    <row r="195" spans="1:70" ht="12.75" customHeight="1">
      <c r="A195" s="81"/>
      <c r="B195" s="107"/>
      <c r="C195" s="1"/>
      <c r="D195" s="1"/>
      <c r="E195" s="1"/>
      <c r="F195" s="1"/>
      <c r="G195" s="1"/>
      <c r="H195" s="34"/>
      <c r="I195" s="83"/>
      <c r="J195" s="83"/>
      <c r="K195" s="83"/>
      <c r="L195" s="83"/>
      <c r="M195" s="83"/>
      <c r="N195" s="83"/>
      <c r="O195" s="83"/>
      <c r="P195" s="83"/>
      <c r="Q195" s="83"/>
      <c r="R195" s="1"/>
      <c r="S195" s="84"/>
      <c r="T195" s="84"/>
      <c r="V195" s="84"/>
      <c r="W195" s="83"/>
      <c r="X195" s="83"/>
      <c r="Y195" s="83"/>
      <c r="Z195" s="1"/>
      <c r="AA195" s="1"/>
      <c r="AB195" s="3"/>
      <c r="AC195" s="84"/>
      <c r="AD195" s="84"/>
      <c r="AE195" s="84"/>
      <c r="AF195" s="85"/>
      <c r="AG195" s="86"/>
      <c r="AH195" s="86"/>
      <c r="AI195" s="86"/>
      <c r="AJ195" s="86"/>
      <c r="AK195" s="87"/>
      <c r="AL195" s="87"/>
      <c r="AM195" s="87"/>
      <c r="AN195" s="87"/>
      <c r="AO195" s="88"/>
      <c r="AP195" s="89"/>
      <c r="AQ195" s="90" t="str">
        <f t="shared" si="57"/>
        <v/>
      </c>
      <c r="AR195" s="91">
        <f t="shared" si="58"/>
        <v>2</v>
      </c>
      <c r="AS195" s="92" t="str">
        <f t="shared" si="45"/>
        <v/>
      </c>
      <c r="AT195" s="93">
        <f t="shared" si="46"/>
        <v>0</v>
      </c>
      <c r="AU195" s="93">
        <f t="shared" si="47"/>
        <v>0</v>
      </c>
      <c r="AV195" s="93" t="str">
        <f t="shared" si="48"/>
        <v>01N</v>
      </c>
      <c r="AW195" s="94" t="str">
        <f t="shared" si="49"/>
        <v/>
      </c>
      <c r="AX195" s="95">
        <f>SUMIF(Calculs!$B$2:$B$34,AW195,Calculs!$C$2:$C$34)</f>
        <v>0</v>
      </c>
      <c r="AY195" s="95">
        <f>IF(K195&lt;&gt;"",IF(LEFT(K195,1)="S", Calculs!$C$55,0),0)</f>
        <v>0</v>
      </c>
      <c r="AZ195" s="95">
        <f>IF(L195&lt;&gt;"",IF(LEFT(L195,1)="S", Calculs!$C$51,0),0)</f>
        <v>0</v>
      </c>
      <c r="BA195" s="95">
        <f>IF(M195&lt;&gt;"",IF(LEFT(M195,1)="S", Calculs!$C$52,0),0)</f>
        <v>0</v>
      </c>
      <c r="BB195" s="96" t="str">
        <f t="shared" si="50"/>
        <v/>
      </c>
      <c r="BC195" s="207" t="str">
        <f t="shared" si="51"/>
        <v/>
      </c>
      <c r="BD195" s="96">
        <f>SUMIF(Calculs!$B$2:$B$34,BB195,Calculs!$C$2:$C$34)</f>
        <v>0</v>
      </c>
      <c r="BE195" s="95">
        <f>IF(Q195&lt;&gt;"",IF(LEFT(Q195,1)="S", Calculs!$C$52,0),0)</f>
        <v>0</v>
      </c>
      <c r="BF195" s="95">
        <f>IF(R195&lt;&gt;"",IF(LEFT(R195,1)="S", Calculs!$C$51,0),0)</f>
        <v>0</v>
      </c>
      <c r="BG195" s="95">
        <f>SUMIF(Calculs!$B$41:$B$46,LEFT(S195,2),Calculs!$C$41:$C$46)</f>
        <v>0</v>
      </c>
      <c r="BH195" s="95">
        <f>IF(T195&lt;&gt;"",IF(LEFT(T195,1)="S", Calculs!$C$48,0),0)</f>
        <v>0</v>
      </c>
      <c r="BI195" s="95">
        <f>IF(W195&lt;&gt;"",IF(LEFT(W195,3)="ETT", Calculs!$C$37,0),0)</f>
        <v>0</v>
      </c>
      <c r="BJ195" s="95">
        <f>IF(X195&lt;&gt;"",IF(LEFT(X195,1)="S", Calculs!$C$51,0),0)</f>
        <v>0</v>
      </c>
      <c r="BK195" s="95">
        <f>IF(Y195&lt;&gt;"",IF(LEFT(Y195,1)="S", Calculs!$C$52,0),0)</f>
        <v>0</v>
      </c>
      <c r="BL195" s="96" t="str">
        <f t="shared" si="52"/>
        <v/>
      </c>
      <c r="BM195" s="95">
        <f>SUMIF(Calculs!$B$32:$B$36,TRIM(BL195),Calculs!$C$32:$C$36)</f>
        <v>0</v>
      </c>
      <c r="BN195" s="95">
        <f>IF(V195&lt;&gt;"",IF(LEFT(V195,1)="S", SUMIF(Calculs!$B$57:$B$61, TRIM(BL195), Calculs!$C$57:$C$61),0),0)</f>
        <v>0</v>
      </c>
      <c r="BO195" s="93" t="str">
        <f t="shared" si="53"/>
        <v>N</v>
      </c>
      <c r="BP195" s="95">
        <f t="shared" si="54"/>
        <v>0</v>
      </c>
      <c r="BQ195" s="95" t="e">
        <f t="shared" si="55"/>
        <v>#VALUE!</v>
      </c>
      <c r="BR195" s="95" t="e">
        <f t="shared" si="56"/>
        <v>#VALUE!</v>
      </c>
    </row>
    <row r="196" spans="1:70" ht="12.75" customHeight="1">
      <c r="A196" s="81"/>
      <c r="B196" s="107"/>
      <c r="C196" s="1"/>
      <c r="D196" s="1"/>
      <c r="E196" s="1"/>
      <c r="F196" s="1"/>
      <c r="G196" s="1"/>
      <c r="H196" s="34"/>
      <c r="I196" s="83"/>
      <c r="J196" s="83"/>
      <c r="K196" s="83"/>
      <c r="L196" s="83"/>
      <c r="M196" s="83"/>
      <c r="N196" s="83"/>
      <c r="O196" s="83"/>
      <c r="P196" s="83"/>
      <c r="Q196" s="83"/>
      <c r="R196" s="1"/>
      <c r="S196" s="84"/>
      <c r="T196" s="84"/>
      <c r="V196" s="84"/>
      <c r="W196" s="83"/>
      <c r="X196" s="83"/>
      <c r="Y196" s="83"/>
      <c r="Z196" s="1"/>
      <c r="AA196" s="1"/>
      <c r="AB196" s="3"/>
      <c r="AC196" s="84"/>
      <c r="AD196" s="84"/>
      <c r="AE196" s="84"/>
      <c r="AF196" s="85"/>
      <c r="AG196" s="86"/>
      <c r="AH196" s="86"/>
      <c r="AI196" s="86"/>
      <c r="AJ196" s="86"/>
      <c r="AK196" s="87"/>
      <c r="AL196" s="87"/>
      <c r="AM196" s="87"/>
      <c r="AN196" s="87"/>
      <c r="AO196" s="88"/>
      <c r="AP196" s="89"/>
      <c r="AQ196" s="90" t="str">
        <f t="shared" si="57"/>
        <v/>
      </c>
      <c r="AR196" s="91">
        <f t="shared" si="58"/>
        <v>2</v>
      </c>
      <c r="AS196" s="92" t="str">
        <f t="shared" si="45"/>
        <v/>
      </c>
      <c r="AT196" s="93">
        <f t="shared" si="46"/>
        <v>0</v>
      </c>
      <c r="AU196" s="93">
        <f t="shared" si="47"/>
        <v>0</v>
      </c>
      <c r="AV196" s="93" t="str">
        <f t="shared" si="48"/>
        <v>01N</v>
      </c>
      <c r="AW196" s="94" t="str">
        <f t="shared" si="49"/>
        <v/>
      </c>
      <c r="AX196" s="95">
        <f>SUMIF(Calculs!$B$2:$B$34,AW196,Calculs!$C$2:$C$34)</f>
        <v>0</v>
      </c>
      <c r="AY196" s="95">
        <f>IF(K196&lt;&gt;"",IF(LEFT(K196,1)="S", Calculs!$C$55,0),0)</f>
        <v>0</v>
      </c>
      <c r="AZ196" s="95">
        <f>IF(L196&lt;&gt;"",IF(LEFT(L196,1)="S", Calculs!$C$51,0),0)</f>
        <v>0</v>
      </c>
      <c r="BA196" s="95">
        <f>IF(M196&lt;&gt;"",IF(LEFT(M196,1)="S", Calculs!$C$52,0),0)</f>
        <v>0</v>
      </c>
      <c r="BB196" s="96" t="str">
        <f t="shared" si="50"/>
        <v/>
      </c>
      <c r="BC196" s="207" t="str">
        <f t="shared" si="51"/>
        <v/>
      </c>
      <c r="BD196" s="96">
        <f>SUMIF(Calculs!$B$2:$B$34,BB196,Calculs!$C$2:$C$34)</f>
        <v>0</v>
      </c>
      <c r="BE196" s="95">
        <f>IF(Q196&lt;&gt;"",IF(LEFT(Q196,1)="S", Calculs!$C$52,0),0)</f>
        <v>0</v>
      </c>
      <c r="BF196" s="95">
        <f>IF(R196&lt;&gt;"",IF(LEFT(R196,1)="S", Calculs!$C$51,0),0)</f>
        <v>0</v>
      </c>
      <c r="BG196" s="95">
        <f>SUMIF(Calculs!$B$41:$B$46,LEFT(S196,2),Calculs!$C$41:$C$46)</f>
        <v>0</v>
      </c>
      <c r="BH196" s="95">
        <f>IF(T196&lt;&gt;"",IF(LEFT(T196,1)="S", Calculs!$C$48,0),0)</f>
        <v>0</v>
      </c>
      <c r="BI196" s="95">
        <f>IF(W196&lt;&gt;"",IF(LEFT(W196,3)="ETT", Calculs!$C$37,0),0)</f>
        <v>0</v>
      </c>
      <c r="BJ196" s="95">
        <f>IF(X196&lt;&gt;"",IF(LEFT(X196,1)="S", Calculs!$C$51,0),0)</f>
        <v>0</v>
      </c>
      <c r="BK196" s="95">
        <f>IF(Y196&lt;&gt;"",IF(LEFT(Y196,1)="S", Calculs!$C$52,0),0)</f>
        <v>0</v>
      </c>
      <c r="BL196" s="96" t="str">
        <f t="shared" si="52"/>
        <v/>
      </c>
      <c r="BM196" s="95">
        <f>SUMIF(Calculs!$B$32:$B$36,TRIM(BL196),Calculs!$C$32:$C$36)</f>
        <v>0</v>
      </c>
      <c r="BN196" s="95">
        <f>IF(V196&lt;&gt;"",IF(LEFT(V196,1)="S", SUMIF(Calculs!$B$57:$B$61, TRIM(BL196), Calculs!$C$57:$C$61),0),0)</f>
        <v>0</v>
      </c>
      <c r="BO196" s="93" t="str">
        <f t="shared" si="53"/>
        <v>N</v>
      </c>
      <c r="BP196" s="95">
        <f t="shared" si="54"/>
        <v>0</v>
      </c>
      <c r="BQ196" s="95" t="e">
        <f t="shared" si="55"/>
        <v>#VALUE!</v>
      </c>
      <c r="BR196" s="95" t="e">
        <f t="shared" si="56"/>
        <v>#VALUE!</v>
      </c>
    </row>
    <row r="197" spans="1:70" ht="12.75" customHeight="1">
      <c r="A197" s="81"/>
      <c r="B197" s="107"/>
      <c r="C197" s="1"/>
      <c r="D197" s="1"/>
      <c r="E197" s="1"/>
      <c r="F197" s="1"/>
      <c r="G197" s="1"/>
      <c r="H197" s="34"/>
      <c r="I197" s="83"/>
      <c r="J197" s="83"/>
      <c r="K197" s="83"/>
      <c r="L197" s="83"/>
      <c r="M197" s="83"/>
      <c r="N197" s="83"/>
      <c r="O197" s="83"/>
      <c r="P197" s="83"/>
      <c r="Q197" s="83"/>
      <c r="R197" s="1"/>
      <c r="S197" s="84"/>
      <c r="T197" s="84"/>
      <c r="V197" s="84"/>
      <c r="W197" s="83"/>
      <c r="X197" s="83"/>
      <c r="Y197" s="83"/>
      <c r="Z197" s="1"/>
      <c r="AA197" s="1"/>
      <c r="AB197" s="3"/>
      <c r="AC197" s="84"/>
      <c r="AD197" s="84"/>
      <c r="AE197" s="84"/>
      <c r="AF197" s="85"/>
      <c r="AG197" s="86"/>
      <c r="AH197" s="86"/>
      <c r="AI197" s="86"/>
      <c r="AJ197" s="86"/>
      <c r="AK197" s="87"/>
      <c r="AL197" s="87"/>
      <c r="AM197" s="87"/>
      <c r="AN197" s="87"/>
      <c r="AO197" s="88"/>
      <c r="AP197" s="89"/>
      <c r="AQ197" s="90" t="str">
        <f t="shared" si="57"/>
        <v/>
      </c>
      <c r="AR197" s="91">
        <f t="shared" si="58"/>
        <v>2</v>
      </c>
      <c r="AS197" s="92" t="str">
        <f t="shared" si="45"/>
        <v/>
      </c>
      <c r="AT197" s="93">
        <f t="shared" si="46"/>
        <v>0</v>
      </c>
      <c r="AU197" s="93">
        <f t="shared" si="47"/>
        <v>0</v>
      </c>
      <c r="AV197" s="93" t="str">
        <f t="shared" si="48"/>
        <v>01N</v>
      </c>
      <c r="AW197" s="94" t="str">
        <f t="shared" si="49"/>
        <v/>
      </c>
      <c r="AX197" s="95">
        <f>SUMIF(Calculs!$B$2:$B$34,AW197,Calculs!$C$2:$C$34)</f>
        <v>0</v>
      </c>
      <c r="AY197" s="95">
        <f>IF(K197&lt;&gt;"",IF(LEFT(K197,1)="S", Calculs!$C$55,0),0)</f>
        <v>0</v>
      </c>
      <c r="AZ197" s="95">
        <f>IF(L197&lt;&gt;"",IF(LEFT(L197,1)="S", Calculs!$C$51,0),0)</f>
        <v>0</v>
      </c>
      <c r="BA197" s="95">
        <f>IF(M197&lt;&gt;"",IF(LEFT(M197,1)="S", Calculs!$C$52,0),0)</f>
        <v>0</v>
      </c>
      <c r="BB197" s="96" t="str">
        <f t="shared" si="50"/>
        <v/>
      </c>
      <c r="BC197" s="207" t="str">
        <f t="shared" si="51"/>
        <v/>
      </c>
      <c r="BD197" s="96">
        <f>SUMIF(Calculs!$B$2:$B$34,BB197,Calculs!$C$2:$C$34)</f>
        <v>0</v>
      </c>
      <c r="BE197" s="95">
        <f>IF(Q197&lt;&gt;"",IF(LEFT(Q197,1)="S", Calculs!$C$52,0),0)</f>
        <v>0</v>
      </c>
      <c r="BF197" s="95">
        <f>IF(R197&lt;&gt;"",IF(LEFT(R197,1)="S", Calculs!$C$51,0),0)</f>
        <v>0</v>
      </c>
      <c r="BG197" s="95">
        <f>SUMIF(Calculs!$B$41:$B$46,LEFT(S197,2),Calculs!$C$41:$C$46)</f>
        <v>0</v>
      </c>
      <c r="BH197" s="95">
        <f>IF(T197&lt;&gt;"",IF(LEFT(T197,1)="S", Calculs!$C$48,0),0)</f>
        <v>0</v>
      </c>
      <c r="BI197" s="95">
        <f>IF(W197&lt;&gt;"",IF(LEFT(W197,3)="ETT", Calculs!$C$37,0),0)</f>
        <v>0</v>
      </c>
      <c r="BJ197" s="95">
        <f>IF(X197&lt;&gt;"",IF(LEFT(X197,1)="S", Calculs!$C$51,0),0)</f>
        <v>0</v>
      </c>
      <c r="BK197" s="95">
        <f>IF(Y197&lt;&gt;"",IF(LEFT(Y197,1)="S", Calculs!$C$52,0),0)</f>
        <v>0</v>
      </c>
      <c r="BL197" s="96" t="str">
        <f t="shared" si="52"/>
        <v/>
      </c>
      <c r="BM197" s="95">
        <f>SUMIF(Calculs!$B$32:$B$36,TRIM(BL197),Calculs!$C$32:$C$36)</f>
        <v>0</v>
      </c>
      <c r="BN197" s="95">
        <f>IF(V197&lt;&gt;"",IF(LEFT(V197,1)="S", SUMIF(Calculs!$B$57:$B$61, TRIM(BL197), Calculs!$C$57:$C$61),0),0)</f>
        <v>0</v>
      </c>
      <c r="BO197" s="93" t="str">
        <f t="shared" si="53"/>
        <v>N</v>
      </c>
      <c r="BP197" s="95">
        <f t="shared" si="54"/>
        <v>0</v>
      </c>
      <c r="BQ197" s="95" t="e">
        <f t="shared" si="55"/>
        <v>#VALUE!</v>
      </c>
      <c r="BR197" s="95" t="e">
        <f t="shared" si="56"/>
        <v>#VALUE!</v>
      </c>
    </row>
    <row r="198" spans="1:70" ht="12.75" customHeight="1">
      <c r="A198" s="81"/>
      <c r="B198" s="107"/>
      <c r="C198" s="1"/>
      <c r="D198" s="1"/>
      <c r="E198" s="1"/>
      <c r="F198" s="1"/>
      <c r="G198" s="1"/>
      <c r="H198" s="34"/>
      <c r="I198" s="83"/>
      <c r="J198" s="83"/>
      <c r="K198" s="83"/>
      <c r="L198" s="83"/>
      <c r="M198" s="83"/>
      <c r="N198" s="83"/>
      <c r="O198" s="83"/>
      <c r="P198" s="83"/>
      <c r="Q198" s="83"/>
      <c r="R198" s="1"/>
      <c r="S198" s="84"/>
      <c r="T198" s="84"/>
      <c r="V198" s="84"/>
      <c r="W198" s="83"/>
      <c r="X198" s="83"/>
      <c r="Y198" s="83"/>
      <c r="Z198" s="1"/>
      <c r="AA198" s="1"/>
      <c r="AB198" s="3"/>
      <c r="AC198" s="84"/>
      <c r="AD198" s="84"/>
      <c r="AE198" s="84"/>
      <c r="AF198" s="85"/>
      <c r="AG198" s="86"/>
      <c r="AH198" s="86"/>
      <c r="AI198" s="86"/>
      <c r="AJ198" s="86"/>
      <c r="AK198" s="87"/>
      <c r="AL198" s="87"/>
      <c r="AM198" s="87"/>
      <c r="AN198" s="87"/>
      <c r="AO198" s="88"/>
      <c r="AP198" s="89"/>
      <c r="AQ198" s="90" t="str">
        <f t="shared" si="57"/>
        <v/>
      </c>
      <c r="AR198" s="91">
        <f t="shared" si="58"/>
        <v>2</v>
      </c>
      <c r="AS198" s="92" t="str">
        <f t="shared" si="45"/>
        <v/>
      </c>
      <c r="AT198" s="93">
        <f t="shared" si="46"/>
        <v>0</v>
      </c>
      <c r="AU198" s="93">
        <f t="shared" si="47"/>
        <v>0</v>
      </c>
      <c r="AV198" s="93" t="str">
        <f t="shared" si="48"/>
        <v>01N</v>
      </c>
      <c r="AW198" s="94" t="str">
        <f t="shared" si="49"/>
        <v/>
      </c>
      <c r="AX198" s="95">
        <f>SUMIF(Calculs!$B$2:$B$34,AW198,Calculs!$C$2:$C$34)</f>
        <v>0</v>
      </c>
      <c r="AY198" s="95">
        <f>IF(K198&lt;&gt;"",IF(LEFT(K198,1)="S", Calculs!$C$55,0),0)</f>
        <v>0</v>
      </c>
      <c r="AZ198" s="95">
        <f>IF(L198&lt;&gt;"",IF(LEFT(L198,1)="S", Calculs!$C$51,0),0)</f>
        <v>0</v>
      </c>
      <c r="BA198" s="95">
        <f>IF(M198&lt;&gt;"",IF(LEFT(M198,1)="S", Calculs!$C$52,0),0)</f>
        <v>0</v>
      </c>
      <c r="BB198" s="96" t="str">
        <f t="shared" si="50"/>
        <v/>
      </c>
      <c r="BC198" s="207" t="str">
        <f t="shared" si="51"/>
        <v/>
      </c>
      <c r="BD198" s="96">
        <f>SUMIF(Calculs!$B$2:$B$34,BB198,Calculs!$C$2:$C$34)</f>
        <v>0</v>
      </c>
      <c r="BE198" s="95">
        <f>IF(Q198&lt;&gt;"",IF(LEFT(Q198,1)="S", Calculs!$C$52,0),0)</f>
        <v>0</v>
      </c>
      <c r="BF198" s="95">
        <f>IF(R198&lt;&gt;"",IF(LEFT(R198,1)="S", Calculs!$C$51,0),0)</f>
        <v>0</v>
      </c>
      <c r="BG198" s="95">
        <f>SUMIF(Calculs!$B$41:$B$46,LEFT(S198,2),Calculs!$C$41:$C$46)</f>
        <v>0</v>
      </c>
      <c r="BH198" s="95">
        <f>IF(T198&lt;&gt;"",IF(LEFT(T198,1)="S", Calculs!$C$48,0),0)</f>
        <v>0</v>
      </c>
      <c r="BI198" s="95">
        <f>IF(W198&lt;&gt;"",IF(LEFT(W198,3)="ETT", Calculs!$C$37,0),0)</f>
        <v>0</v>
      </c>
      <c r="BJ198" s="95">
        <f>IF(X198&lt;&gt;"",IF(LEFT(X198,1)="S", Calculs!$C$51,0),0)</f>
        <v>0</v>
      </c>
      <c r="BK198" s="95">
        <f>IF(Y198&lt;&gt;"",IF(LEFT(Y198,1)="S", Calculs!$C$52,0),0)</f>
        <v>0</v>
      </c>
      <c r="BL198" s="96" t="str">
        <f t="shared" si="52"/>
        <v/>
      </c>
      <c r="BM198" s="95">
        <f>SUMIF(Calculs!$B$32:$B$36,TRIM(BL198),Calculs!$C$32:$C$36)</f>
        <v>0</v>
      </c>
      <c r="BN198" s="95">
        <f>IF(V198&lt;&gt;"",IF(LEFT(V198,1)="S", SUMIF(Calculs!$B$57:$B$61, TRIM(BL198), Calculs!$C$57:$C$61),0),0)</f>
        <v>0</v>
      </c>
      <c r="BO198" s="93" t="str">
        <f t="shared" si="53"/>
        <v>N</v>
      </c>
      <c r="BP198" s="95">
        <f t="shared" si="54"/>
        <v>0</v>
      </c>
      <c r="BQ198" s="95" t="e">
        <f t="shared" si="55"/>
        <v>#VALUE!</v>
      </c>
      <c r="BR198" s="95" t="e">
        <f t="shared" si="56"/>
        <v>#VALUE!</v>
      </c>
    </row>
    <row r="199" spans="1:70" ht="12.75" customHeight="1">
      <c r="A199" s="81"/>
      <c r="B199" s="107"/>
      <c r="C199" s="1"/>
      <c r="D199" s="1"/>
      <c r="E199" s="1"/>
      <c r="F199" s="1"/>
      <c r="G199" s="1"/>
      <c r="H199" s="34"/>
      <c r="I199" s="83"/>
      <c r="J199" s="83"/>
      <c r="K199" s="83"/>
      <c r="L199" s="83"/>
      <c r="M199" s="83"/>
      <c r="N199" s="83"/>
      <c r="O199" s="83"/>
      <c r="P199" s="83"/>
      <c r="Q199" s="83"/>
      <c r="R199" s="1"/>
      <c r="S199" s="84"/>
      <c r="T199" s="84"/>
      <c r="V199" s="84"/>
      <c r="W199" s="83"/>
      <c r="X199" s="83"/>
      <c r="Y199" s="83"/>
      <c r="Z199" s="1"/>
      <c r="AA199" s="1"/>
      <c r="AB199" s="3"/>
      <c r="AC199" s="84"/>
      <c r="AD199" s="84"/>
      <c r="AE199" s="84"/>
      <c r="AF199" s="85"/>
      <c r="AG199" s="86"/>
      <c r="AH199" s="86"/>
      <c r="AI199" s="86"/>
      <c r="AJ199" s="86"/>
      <c r="AK199" s="87"/>
      <c r="AL199" s="87"/>
      <c r="AM199" s="87"/>
      <c r="AN199" s="87"/>
      <c r="AO199" s="88"/>
      <c r="AP199" s="89"/>
      <c r="AQ199" s="90" t="str">
        <f t="shared" si="57"/>
        <v/>
      </c>
      <c r="AR199" s="91">
        <f t="shared" si="58"/>
        <v>2</v>
      </c>
      <c r="AS199" s="92" t="str">
        <f t="shared" si="45"/>
        <v/>
      </c>
      <c r="AT199" s="93">
        <f t="shared" si="46"/>
        <v>0</v>
      </c>
      <c r="AU199" s="93">
        <f t="shared" si="47"/>
        <v>0</v>
      </c>
      <c r="AV199" s="93" t="str">
        <f t="shared" si="48"/>
        <v>01N</v>
      </c>
      <c r="AW199" s="94" t="str">
        <f t="shared" si="49"/>
        <v/>
      </c>
      <c r="AX199" s="95">
        <f>SUMIF(Calculs!$B$2:$B$34,AW199,Calculs!$C$2:$C$34)</f>
        <v>0</v>
      </c>
      <c r="AY199" s="95">
        <f>IF(K199&lt;&gt;"",IF(LEFT(K199,1)="S", Calculs!$C$55,0),0)</f>
        <v>0</v>
      </c>
      <c r="AZ199" s="95">
        <f>IF(L199&lt;&gt;"",IF(LEFT(L199,1)="S", Calculs!$C$51,0),0)</f>
        <v>0</v>
      </c>
      <c r="BA199" s="95">
        <f>IF(M199&lt;&gt;"",IF(LEFT(M199,1)="S", Calculs!$C$52,0),0)</f>
        <v>0</v>
      </c>
      <c r="BB199" s="96" t="str">
        <f t="shared" si="50"/>
        <v/>
      </c>
      <c r="BC199" s="207" t="str">
        <f t="shared" si="51"/>
        <v/>
      </c>
      <c r="BD199" s="96">
        <f>SUMIF(Calculs!$B$2:$B$34,BB199,Calculs!$C$2:$C$34)</f>
        <v>0</v>
      </c>
      <c r="BE199" s="95">
        <f>IF(Q199&lt;&gt;"",IF(LEFT(Q199,1)="S", Calculs!$C$52,0),0)</f>
        <v>0</v>
      </c>
      <c r="BF199" s="95">
        <f>IF(R199&lt;&gt;"",IF(LEFT(R199,1)="S", Calculs!$C$51,0),0)</f>
        <v>0</v>
      </c>
      <c r="BG199" s="95">
        <f>SUMIF(Calculs!$B$41:$B$46,LEFT(S199,2),Calculs!$C$41:$C$46)</f>
        <v>0</v>
      </c>
      <c r="BH199" s="95">
        <f>IF(T199&lt;&gt;"",IF(LEFT(T199,1)="S", Calculs!$C$48,0),0)</f>
        <v>0</v>
      </c>
      <c r="BI199" s="95">
        <f>IF(W199&lt;&gt;"",IF(LEFT(W199,3)="ETT", Calculs!$C$37,0),0)</f>
        <v>0</v>
      </c>
      <c r="BJ199" s="95">
        <f>IF(X199&lt;&gt;"",IF(LEFT(X199,1)="S", Calculs!$C$51,0),0)</f>
        <v>0</v>
      </c>
      <c r="BK199" s="95">
        <f>IF(Y199&lt;&gt;"",IF(LEFT(Y199,1)="S", Calculs!$C$52,0),0)</f>
        <v>0</v>
      </c>
      <c r="BL199" s="96" t="str">
        <f t="shared" si="52"/>
        <v/>
      </c>
      <c r="BM199" s="95">
        <f>SUMIF(Calculs!$B$32:$B$36,TRIM(BL199),Calculs!$C$32:$C$36)</f>
        <v>0</v>
      </c>
      <c r="BN199" s="95">
        <f>IF(V199&lt;&gt;"",IF(LEFT(V199,1)="S", SUMIF(Calculs!$B$57:$B$61, TRIM(BL199), Calculs!$C$57:$C$61),0),0)</f>
        <v>0</v>
      </c>
      <c r="BO199" s="93" t="str">
        <f t="shared" si="53"/>
        <v>N</v>
      </c>
      <c r="BP199" s="95">
        <f t="shared" si="54"/>
        <v>0</v>
      </c>
      <c r="BQ199" s="95" t="e">
        <f t="shared" si="55"/>
        <v>#VALUE!</v>
      </c>
      <c r="BR199" s="95" t="e">
        <f t="shared" si="56"/>
        <v>#VALUE!</v>
      </c>
    </row>
    <row r="200" spans="1:70" ht="12.75" customHeight="1">
      <c r="A200" s="81"/>
      <c r="B200" s="107"/>
      <c r="C200" s="1"/>
      <c r="D200" s="1"/>
      <c r="E200" s="1"/>
      <c r="F200" s="1"/>
      <c r="G200" s="1"/>
      <c r="H200" s="34"/>
      <c r="I200" s="83"/>
      <c r="J200" s="83"/>
      <c r="K200" s="83"/>
      <c r="L200" s="83"/>
      <c r="M200" s="83"/>
      <c r="N200" s="83"/>
      <c r="O200" s="83"/>
      <c r="P200" s="83"/>
      <c r="Q200" s="83"/>
      <c r="R200" s="1"/>
      <c r="S200" s="84"/>
      <c r="T200" s="84"/>
      <c r="V200" s="84"/>
      <c r="W200" s="83"/>
      <c r="X200" s="83"/>
      <c r="Y200" s="83"/>
      <c r="Z200" s="1"/>
      <c r="AA200" s="1"/>
      <c r="AB200" s="3"/>
      <c r="AC200" s="84"/>
      <c r="AD200" s="84"/>
      <c r="AE200" s="84"/>
      <c r="AF200" s="85"/>
      <c r="AG200" s="86"/>
      <c r="AH200" s="86"/>
      <c r="AI200" s="86"/>
      <c r="AJ200" s="86"/>
      <c r="AK200" s="87"/>
      <c r="AL200" s="87"/>
      <c r="AM200" s="87"/>
      <c r="AN200" s="87"/>
      <c r="AO200" s="88"/>
      <c r="AP200" s="89"/>
      <c r="AQ200" s="90" t="str">
        <f t="shared" si="57"/>
        <v/>
      </c>
      <c r="AR200" s="91">
        <f t="shared" si="58"/>
        <v>2</v>
      </c>
      <c r="AS200" s="92" t="str">
        <f t="shared" si="45"/>
        <v/>
      </c>
      <c r="AT200" s="93">
        <f t="shared" si="46"/>
        <v>0</v>
      </c>
      <c r="AU200" s="93">
        <f t="shared" si="47"/>
        <v>0</v>
      </c>
      <c r="AV200" s="93" t="str">
        <f t="shared" si="48"/>
        <v>01N</v>
      </c>
      <c r="AW200" s="94" t="str">
        <f t="shared" si="49"/>
        <v/>
      </c>
      <c r="AX200" s="95">
        <f>SUMIF(Calculs!$B$2:$B$34,AW200,Calculs!$C$2:$C$34)</f>
        <v>0</v>
      </c>
      <c r="AY200" s="95">
        <f>IF(K200&lt;&gt;"",IF(LEFT(K200,1)="S", Calculs!$C$55,0),0)</f>
        <v>0</v>
      </c>
      <c r="AZ200" s="95">
        <f>IF(L200&lt;&gt;"",IF(LEFT(L200,1)="S", Calculs!$C$51,0),0)</f>
        <v>0</v>
      </c>
      <c r="BA200" s="95">
        <f>IF(M200&lt;&gt;"",IF(LEFT(M200,1)="S", Calculs!$C$52,0),0)</f>
        <v>0</v>
      </c>
      <c r="BB200" s="96" t="str">
        <f t="shared" si="50"/>
        <v/>
      </c>
      <c r="BC200" s="207" t="str">
        <f t="shared" si="51"/>
        <v/>
      </c>
      <c r="BD200" s="96">
        <f>SUMIF(Calculs!$B$2:$B$34,BB200,Calculs!$C$2:$C$34)</f>
        <v>0</v>
      </c>
      <c r="BE200" s="95">
        <f>IF(Q200&lt;&gt;"",IF(LEFT(Q200,1)="S", Calculs!$C$52,0),0)</f>
        <v>0</v>
      </c>
      <c r="BF200" s="95">
        <f>IF(R200&lt;&gt;"",IF(LEFT(R200,1)="S", Calculs!$C$51,0),0)</f>
        <v>0</v>
      </c>
      <c r="BG200" s="95">
        <f>SUMIF(Calculs!$B$41:$B$46,LEFT(S200,2),Calculs!$C$41:$C$46)</f>
        <v>0</v>
      </c>
      <c r="BH200" s="95">
        <f>IF(T200&lt;&gt;"",IF(LEFT(T200,1)="S", Calculs!$C$48,0),0)</f>
        <v>0</v>
      </c>
      <c r="BI200" s="95">
        <f>IF(W200&lt;&gt;"",IF(LEFT(W200,3)="ETT", Calculs!$C$37,0),0)</f>
        <v>0</v>
      </c>
      <c r="BJ200" s="95">
        <f>IF(X200&lt;&gt;"",IF(LEFT(X200,1)="S", Calculs!$C$51,0),0)</f>
        <v>0</v>
      </c>
      <c r="BK200" s="95">
        <f>IF(Y200&lt;&gt;"",IF(LEFT(Y200,1)="S", Calculs!$C$52,0),0)</f>
        <v>0</v>
      </c>
      <c r="BL200" s="96" t="str">
        <f t="shared" si="52"/>
        <v/>
      </c>
      <c r="BM200" s="95">
        <f>SUMIF(Calculs!$B$32:$B$36,TRIM(BL200),Calculs!$C$32:$C$36)</f>
        <v>0</v>
      </c>
      <c r="BN200" s="95">
        <f>IF(V200&lt;&gt;"",IF(LEFT(V200,1)="S", SUMIF(Calculs!$B$57:$B$61, TRIM(BL200), Calculs!$C$57:$C$61),0),0)</f>
        <v>0</v>
      </c>
      <c r="BO200" s="93" t="str">
        <f t="shared" si="53"/>
        <v>N</v>
      </c>
      <c r="BP200" s="95">
        <f t="shared" si="54"/>
        <v>0</v>
      </c>
      <c r="BQ200" s="95" t="e">
        <f t="shared" si="55"/>
        <v>#VALUE!</v>
      </c>
      <c r="BR200" s="95" t="e">
        <f t="shared" si="56"/>
        <v>#VALUE!</v>
      </c>
    </row>
    <row r="201" spans="1:70" ht="12.75" customHeight="1">
      <c r="A201" s="81"/>
      <c r="B201" s="107"/>
      <c r="C201" s="1"/>
      <c r="D201" s="1"/>
      <c r="E201" s="1"/>
      <c r="F201" s="1"/>
      <c r="G201" s="1"/>
      <c r="H201" s="34"/>
      <c r="I201" s="83"/>
      <c r="J201" s="83"/>
      <c r="K201" s="83"/>
      <c r="L201" s="83"/>
      <c r="M201" s="83"/>
      <c r="N201" s="83"/>
      <c r="O201" s="83"/>
      <c r="P201" s="83"/>
      <c r="Q201" s="83"/>
      <c r="R201" s="1"/>
      <c r="S201" s="84"/>
      <c r="T201" s="84"/>
      <c r="V201" s="84"/>
      <c r="W201" s="83"/>
      <c r="X201" s="83"/>
      <c r="Y201" s="83"/>
      <c r="Z201" s="1"/>
      <c r="AA201" s="1"/>
      <c r="AB201" s="3"/>
      <c r="AC201" s="84"/>
      <c r="AD201" s="84"/>
      <c r="AE201" s="84"/>
      <c r="AF201" s="85"/>
      <c r="AG201" s="86"/>
      <c r="AH201" s="86"/>
      <c r="AI201" s="86"/>
      <c r="AJ201" s="86"/>
      <c r="AK201" s="87"/>
      <c r="AL201" s="87"/>
      <c r="AM201" s="87"/>
      <c r="AN201" s="87"/>
      <c r="AO201" s="88"/>
      <c r="AP201" s="89"/>
      <c r="AQ201" s="90" t="str">
        <f t="shared" si="57"/>
        <v/>
      </c>
      <c r="AR201" s="91">
        <f t="shared" si="58"/>
        <v>2</v>
      </c>
      <c r="AS201" s="92" t="str">
        <f t="shared" si="45"/>
        <v/>
      </c>
      <c r="AT201" s="93">
        <f t="shared" si="46"/>
        <v>0</v>
      </c>
      <c r="AU201" s="93">
        <f t="shared" si="47"/>
        <v>0</v>
      </c>
      <c r="AV201" s="93" t="str">
        <f t="shared" si="48"/>
        <v>01N</v>
      </c>
      <c r="AW201" s="94" t="str">
        <f t="shared" si="49"/>
        <v/>
      </c>
      <c r="AX201" s="95">
        <f>SUMIF(Calculs!$B$2:$B$34,AW201,Calculs!$C$2:$C$34)</f>
        <v>0</v>
      </c>
      <c r="AY201" s="95">
        <f>IF(K201&lt;&gt;"",IF(LEFT(K201,1)="S", Calculs!$C$55,0),0)</f>
        <v>0</v>
      </c>
      <c r="AZ201" s="95">
        <f>IF(L201&lt;&gt;"",IF(LEFT(L201,1)="S", Calculs!$C$51,0),0)</f>
        <v>0</v>
      </c>
      <c r="BA201" s="95">
        <f>IF(M201&lt;&gt;"",IF(LEFT(M201,1)="S", Calculs!$C$52,0),0)</f>
        <v>0</v>
      </c>
      <c r="BB201" s="96" t="str">
        <f t="shared" si="50"/>
        <v/>
      </c>
      <c r="BC201" s="207" t="str">
        <f t="shared" si="51"/>
        <v/>
      </c>
      <c r="BD201" s="96">
        <f>SUMIF(Calculs!$B$2:$B$34,BB201,Calculs!$C$2:$C$34)</f>
        <v>0</v>
      </c>
      <c r="BE201" s="95">
        <f>IF(Q201&lt;&gt;"",IF(LEFT(Q201,1)="S", Calculs!$C$52,0),0)</f>
        <v>0</v>
      </c>
      <c r="BF201" s="95">
        <f>IF(R201&lt;&gt;"",IF(LEFT(R201,1)="S", Calculs!$C$51,0),0)</f>
        <v>0</v>
      </c>
      <c r="BG201" s="95">
        <f>SUMIF(Calculs!$B$41:$B$46,LEFT(S201,2),Calculs!$C$41:$C$46)</f>
        <v>0</v>
      </c>
      <c r="BH201" s="95">
        <f>IF(T201&lt;&gt;"",IF(LEFT(T201,1)="S", Calculs!$C$48,0),0)</f>
        <v>0</v>
      </c>
      <c r="BI201" s="95">
        <f>IF(W201&lt;&gt;"",IF(LEFT(W201,3)="ETT", Calculs!$C$37,0),0)</f>
        <v>0</v>
      </c>
      <c r="BJ201" s="95">
        <f>IF(X201&lt;&gt;"",IF(LEFT(X201,1)="S", Calculs!$C$51,0),0)</f>
        <v>0</v>
      </c>
      <c r="BK201" s="95">
        <f>IF(Y201&lt;&gt;"",IF(LEFT(Y201,1)="S", Calculs!$C$52,0),0)</f>
        <v>0</v>
      </c>
      <c r="BL201" s="96" t="str">
        <f t="shared" si="52"/>
        <v/>
      </c>
      <c r="BM201" s="95">
        <f>SUMIF(Calculs!$B$32:$B$36,TRIM(BL201),Calculs!$C$32:$C$36)</f>
        <v>0</v>
      </c>
      <c r="BN201" s="95">
        <f>IF(V201&lt;&gt;"",IF(LEFT(V201,1)="S", SUMIF(Calculs!$B$57:$B$61, TRIM(BL201), Calculs!$C$57:$C$61),0),0)</f>
        <v>0</v>
      </c>
      <c r="BO201" s="93" t="str">
        <f t="shared" si="53"/>
        <v>N</v>
      </c>
      <c r="BP201" s="95">
        <f t="shared" si="54"/>
        <v>0</v>
      </c>
      <c r="BQ201" s="95" t="e">
        <f t="shared" si="55"/>
        <v>#VALUE!</v>
      </c>
      <c r="BR201" s="95" t="e">
        <f t="shared" si="56"/>
        <v>#VALUE!</v>
      </c>
    </row>
    <row r="202" spans="1:70" ht="12.75" customHeight="1">
      <c r="A202" s="81"/>
      <c r="B202" s="107"/>
      <c r="C202" s="1"/>
      <c r="D202" s="1"/>
      <c r="E202" s="1"/>
      <c r="F202" s="1"/>
      <c r="G202" s="1"/>
      <c r="H202" s="34"/>
      <c r="I202" s="83"/>
      <c r="J202" s="83"/>
      <c r="K202" s="83"/>
      <c r="L202" s="83"/>
      <c r="M202" s="83"/>
      <c r="N202" s="83"/>
      <c r="O202" s="83"/>
      <c r="P202" s="83"/>
      <c r="Q202" s="83"/>
      <c r="R202" s="1"/>
      <c r="S202" s="84"/>
      <c r="T202" s="84"/>
      <c r="V202" s="84"/>
      <c r="W202" s="83"/>
      <c r="X202" s="83"/>
      <c r="Y202" s="83"/>
      <c r="Z202" s="1"/>
      <c r="AA202" s="1"/>
      <c r="AB202" s="3"/>
      <c r="AC202" s="84"/>
      <c r="AD202" s="84"/>
      <c r="AE202" s="84"/>
      <c r="AF202" s="85"/>
      <c r="AG202" s="86"/>
      <c r="AH202" s="86"/>
      <c r="AI202" s="86"/>
      <c r="AJ202" s="86"/>
      <c r="AK202" s="87"/>
      <c r="AL202" s="87"/>
      <c r="AM202" s="87"/>
      <c r="AN202" s="87"/>
      <c r="AO202" s="88"/>
      <c r="AP202" s="89"/>
      <c r="AQ202" s="90" t="str">
        <f t="shared" si="57"/>
        <v/>
      </c>
      <c r="AR202" s="91">
        <f t="shared" si="58"/>
        <v>2</v>
      </c>
      <c r="AS202" s="92" t="str">
        <f t="shared" si="45"/>
        <v/>
      </c>
      <c r="AT202" s="93">
        <f t="shared" si="46"/>
        <v>0</v>
      </c>
      <c r="AU202" s="93">
        <f t="shared" si="47"/>
        <v>0</v>
      </c>
      <c r="AV202" s="93" t="str">
        <f t="shared" si="48"/>
        <v>01N</v>
      </c>
      <c r="AW202" s="94" t="str">
        <f t="shared" si="49"/>
        <v/>
      </c>
      <c r="AX202" s="95">
        <f>SUMIF(Calculs!$B$2:$B$34,AW202,Calculs!$C$2:$C$34)</f>
        <v>0</v>
      </c>
      <c r="AY202" s="95">
        <f>IF(K202&lt;&gt;"",IF(LEFT(K202,1)="S", Calculs!$C$55,0),0)</f>
        <v>0</v>
      </c>
      <c r="AZ202" s="95">
        <f>IF(L202&lt;&gt;"",IF(LEFT(L202,1)="S", Calculs!$C$51,0),0)</f>
        <v>0</v>
      </c>
      <c r="BA202" s="95">
        <f>IF(M202&lt;&gt;"",IF(LEFT(M202,1)="S", Calculs!$C$52,0),0)</f>
        <v>0</v>
      </c>
      <c r="BB202" s="96" t="str">
        <f t="shared" si="50"/>
        <v/>
      </c>
      <c r="BC202" s="207" t="str">
        <f t="shared" si="51"/>
        <v/>
      </c>
      <c r="BD202" s="96">
        <f>SUMIF(Calculs!$B$2:$B$34,BB202,Calculs!$C$2:$C$34)</f>
        <v>0</v>
      </c>
      <c r="BE202" s="95">
        <f>IF(Q202&lt;&gt;"",IF(LEFT(Q202,1)="S", Calculs!$C$52,0),0)</f>
        <v>0</v>
      </c>
      <c r="BF202" s="95">
        <f>IF(R202&lt;&gt;"",IF(LEFT(R202,1)="S", Calculs!$C$51,0),0)</f>
        <v>0</v>
      </c>
      <c r="BG202" s="95">
        <f>SUMIF(Calculs!$B$41:$B$46,LEFT(S202,2),Calculs!$C$41:$C$46)</f>
        <v>0</v>
      </c>
      <c r="BH202" s="95">
        <f>IF(T202&lt;&gt;"",IF(LEFT(T202,1)="S", Calculs!$C$48,0),0)</f>
        <v>0</v>
      </c>
      <c r="BI202" s="95">
        <f>IF(W202&lt;&gt;"",IF(LEFT(W202,3)="ETT", Calculs!$C$37,0),0)</f>
        <v>0</v>
      </c>
      <c r="BJ202" s="95">
        <f>IF(X202&lt;&gt;"",IF(LEFT(X202,1)="S", Calculs!$C$51,0),0)</f>
        <v>0</v>
      </c>
      <c r="BK202" s="95">
        <f>IF(Y202&lt;&gt;"",IF(LEFT(Y202,1)="S", Calculs!$C$52,0),0)</f>
        <v>0</v>
      </c>
      <c r="BL202" s="96" t="str">
        <f t="shared" si="52"/>
        <v/>
      </c>
      <c r="BM202" s="95">
        <f>SUMIF(Calculs!$B$32:$B$36,TRIM(BL202),Calculs!$C$32:$C$36)</f>
        <v>0</v>
      </c>
      <c r="BN202" s="95">
        <f>IF(V202&lt;&gt;"",IF(LEFT(V202,1)="S", SUMIF(Calculs!$B$57:$B$61, TRIM(BL202), Calculs!$C$57:$C$61),0),0)</f>
        <v>0</v>
      </c>
      <c r="BO202" s="93" t="str">
        <f t="shared" si="53"/>
        <v>N</v>
      </c>
      <c r="BP202" s="95">
        <f t="shared" si="54"/>
        <v>0</v>
      </c>
      <c r="BQ202" s="95" t="e">
        <f t="shared" si="55"/>
        <v>#VALUE!</v>
      </c>
      <c r="BR202" s="95" t="e">
        <f t="shared" si="56"/>
        <v>#VALUE!</v>
      </c>
    </row>
    <row r="203" spans="1:70" ht="12.75" customHeight="1">
      <c r="A203" s="81"/>
      <c r="B203" s="107"/>
      <c r="C203" s="1"/>
      <c r="D203" s="1"/>
      <c r="E203" s="1"/>
      <c r="F203" s="1"/>
      <c r="G203" s="1"/>
      <c r="H203" s="34"/>
      <c r="I203" s="83"/>
      <c r="J203" s="83"/>
      <c r="K203" s="83"/>
      <c r="L203" s="83"/>
      <c r="M203" s="83"/>
      <c r="N203" s="83"/>
      <c r="O203" s="83"/>
      <c r="P203" s="83"/>
      <c r="Q203" s="83"/>
      <c r="R203" s="1"/>
      <c r="S203" s="84"/>
      <c r="T203" s="84"/>
      <c r="V203" s="84"/>
      <c r="W203" s="83"/>
      <c r="X203" s="83"/>
      <c r="Y203" s="83"/>
      <c r="Z203" s="1"/>
      <c r="AA203" s="1"/>
      <c r="AB203" s="3"/>
      <c r="AC203" s="84"/>
      <c r="AD203" s="84"/>
      <c r="AE203" s="84"/>
      <c r="AF203" s="85"/>
      <c r="AG203" s="86"/>
      <c r="AH203" s="86"/>
      <c r="AI203" s="86"/>
      <c r="AJ203" s="86"/>
      <c r="AK203" s="87"/>
      <c r="AL203" s="87"/>
      <c r="AM203" s="87"/>
      <c r="AN203" s="87"/>
      <c r="AO203" s="88"/>
      <c r="AP203" s="89"/>
      <c r="AQ203" s="90" t="str">
        <f t="shared" si="57"/>
        <v/>
      </c>
      <c r="AR203" s="91">
        <f t="shared" si="58"/>
        <v>2</v>
      </c>
      <c r="AS203" s="92" t="str">
        <f t="shared" si="45"/>
        <v/>
      </c>
      <c r="AT203" s="93">
        <f t="shared" si="46"/>
        <v>0</v>
      </c>
      <c r="AU203" s="93">
        <f t="shared" si="47"/>
        <v>0</v>
      </c>
      <c r="AV203" s="93" t="str">
        <f t="shared" si="48"/>
        <v>01N</v>
      </c>
      <c r="AW203" s="94" t="str">
        <f t="shared" si="49"/>
        <v/>
      </c>
      <c r="AX203" s="95">
        <f>SUMIF(Calculs!$B$2:$B$34,AW203,Calculs!$C$2:$C$34)</f>
        <v>0</v>
      </c>
      <c r="AY203" s="95">
        <f>IF(K203&lt;&gt;"",IF(LEFT(K203,1)="S", Calculs!$C$55,0),0)</f>
        <v>0</v>
      </c>
      <c r="AZ203" s="95">
        <f>IF(L203&lt;&gt;"",IF(LEFT(L203,1)="S", Calculs!$C$51,0),0)</f>
        <v>0</v>
      </c>
      <c r="BA203" s="95">
        <f>IF(M203&lt;&gt;"",IF(LEFT(M203,1)="S", Calculs!$C$52,0),0)</f>
        <v>0</v>
      </c>
      <c r="BB203" s="96" t="str">
        <f t="shared" si="50"/>
        <v/>
      </c>
      <c r="BC203" s="207" t="str">
        <f t="shared" si="51"/>
        <v/>
      </c>
      <c r="BD203" s="96">
        <f>SUMIF(Calculs!$B$2:$B$34,BB203,Calculs!$C$2:$C$34)</f>
        <v>0</v>
      </c>
      <c r="BE203" s="95">
        <f>IF(Q203&lt;&gt;"",IF(LEFT(Q203,1)="S", Calculs!$C$52,0),0)</f>
        <v>0</v>
      </c>
      <c r="BF203" s="95">
        <f>IF(R203&lt;&gt;"",IF(LEFT(R203,1)="S", Calculs!$C$51,0),0)</f>
        <v>0</v>
      </c>
      <c r="BG203" s="95">
        <f>SUMIF(Calculs!$B$41:$B$46,LEFT(S203,2),Calculs!$C$41:$C$46)</f>
        <v>0</v>
      </c>
      <c r="BH203" s="95">
        <f>IF(T203&lt;&gt;"",IF(LEFT(T203,1)="S", Calculs!$C$48,0),0)</f>
        <v>0</v>
      </c>
      <c r="BI203" s="95">
        <f>IF(W203&lt;&gt;"",IF(LEFT(W203,3)="ETT", Calculs!$C$37,0),0)</f>
        <v>0</v>
      </c>
      <c r="BJ203" s="95">
        <f>IF(X203&lt;&gt;"",IF(LEFT(X203,1)="S", Calculs!$C$51,0),0)</f>
        <v>0</v>
      </c>
      <c r="BK203" s="95">
        <f>IF(Y203&lt;&gt;"",IF(LEFT(Y203,1)="S", Calculs!$C$52,0),0)</f>
        <v>0</v>
      </c>
      <c r="BL203" s="96" t="str">
        <f t="shared" si="52"/>
        <v/>
      </c>
      <c r="BM203" s="95">
        <f>SUMIF(Calculs!$B$32:$B$36,TRIM(BL203),Calculs!$C$32:$C$36)</f>
        <v>0</v>
      </c>
      <c r="BN203" s="95">
        <f>IF(V203&lt;&gt;"",IF(LEFT(V203,1)="S", SUMIF(Calculs!$B$57:$B$61, TRIM(BL203), Calculs!$C$57:$C$61),0),0)</f>
        <v>0</v>
      </c>
      <c r="BO203" s="93" t="str">
        <f t="shared" si="53"/>
        <v>N</v>
      </c>
      <c r="BP203" s="95">
        <f t="shared" si="54"/>
        <v>0</v>
      </c>
      <c r="BQ203" s="95" t="e">
        <f t="shared" si="55"/>
        <v>#VALUE!</v>
      </c>
      <c r="BR203" s="95" t="e">
        <f t="shared" si="56"/>
        <v>#VALUE!</v>
      </c>
    </row>
    <row r="204" spans="1:70" ht="12.75" customHeight="1">
      <c r="A204" s="81"/>
      <c r="B204" s="107"/>
      <c r="C204" s="1"/>
      <c r="D204" s="1"/>
      <c r="E204" s="1"/>
      <c r="F204" s="1"/>
      <c r="G204" s="1"/>
      <c r="H204" s="34"/>
      <c r="I204" s="83"/>
      <c r="J204" s="83"/>
      <c r="K204" s="83"/>
      <c r="L204" s="83"/>
      <c r="M204" s="83"/>
      <c r="N204" s="83"/>
      <c r="O204" s="83"/>
      <c r="P204" s="83"/>
      <c r="Q204" s="83"/>
      <c r="R204" s="1"/>
      <c r="S204" s="84"/>
      <c r="T204" s="84"/>
      <c r="V204" s="84"/>
      <c r="W204" s="83"/>
      <c r="X204" s="83"/>
      <c r="Y204" s="83"/>
      <c r="Z204" s="1"/>
      <c r="AA204" s="1"/>
      <c r="AB204" s="3"/>
      <c r="AC204" s="84"/>
      <c r="AD204" s="84"/>
      <c r="AE204" s="84"/>
      <c r="AF204" s="85"/>
      <c r="AG204" s="86"/>
      <c r="AH204" s="86"/>
      <c r="AI204" s="86"/>
      <c r="AJ204" s="86"/>
      <c r="AK204" s="87"/>
      <c r="AL204" s="87"/>
      <c r="AM204" s="87"/>
      <c r="AN204" s="87"/>
      <c r="AO204" s="88"/>
      <c r="AP204" s="89"/>
      <c r="AQ204" s="90" t="str">
        <f t="shared" si="57"/>
        <v/>
      </c>
      <c r="AR204" s="91">
        <f t="shared" si="58"/>
        <v>2</v>
      </c>
      <c r="AS204" s="92" t="str">
        <f t="shared" ref="AS204:AS267" si="59">IF(LEFT(C204,3)="Dir", "Sí","")</f>
        <v/>
      </c>
      <c r="AT204" s="93">
        <f t="shared" ref="AT204:AT267" si="60">IF(C204="Temps complert","PDI TC",IF(C204="Temps parcial","PDI TP",C204))</f>
        <v>0</v>
      </c>
      <c r="AU204" s="93">
        <f t="shared" ref="AU204:AU267" si="61">COUNTIF($B$11:B204,B204)</f>
        <v>0</v>
      </c>
      <c r="AV204" s="93" t="str">
        <f t="shared" ref="AV204:AV267" si="62">CONCATENATE(AT204,"1",BO204)</f>
        <v>01N</v>
      </c>
      <c r="AW204" s="94" t="str">
        <f t="shared" ref="AW204:AW267" si="63">IF(I204&lt;&gt;"",CONCATENATE(LEFT(I204,5),IF(J204="Linux",".L",".W")),"")</f>
        <v/>
      </c>
      <c r="AX204" s="95">
        <f>SUMIF(Calculs!$B$2:$B$34,AW204,Calculs!$C$2:$C$34)</f>
        <v>0</v>
      </c>
      <c r="AY204" s="95">
        <f>IF(K204&lt;&gt;"",IF(LEFT(K204,1)="S", Calculs!$C$55,0),0)</f>
        <v>0</v>
      </c>
      <c r="AZ204" s="95">
        <f>IF(L204&lt;&gt;"",IF(LEFT(L204,1)="S", Calculs!$C$51,0),0)</f>
        <v>0</v>
      </c>
      <c r="BA204" s="95">
        <f>IF(M204&lt;&gt;"",IF(LEFT(M204,1)="S", Calculs!$C$52,0),0)</f>
        <v>0</v>
      </c>
      <c r="BB204" s="96" t="str">
        <f t="shared" ref="BB204:BB267" si="64">IF(N204&lt;&gt;"",CONCATENATE(LEFT(N204,3),IF(O204="Linux",".L",".W")),"")</f>
        <v/>
      </c>
      <c r="BC204" s="207" t="str">
        <f t="shared" ref="BC204:BC267" si="65">IF(BB204&lt;&gt;"",P204,"")</f>
        <v/>
      </c>
      <c r="BD204" s="96">
        <f>SUMIF(Calculs!$B$2:$B$34,BB204,Calculs!$C$2:$C$34)</f>
        <v>0</v>
      </c>
      <c r="BE204" s="95">
        <f>IF(Q204&lt;&gt;"",IF(LEFT(Q204,1)="S", Calculs!$C$52,0),0)</f>
        <v>0</v>
      </c>
      <c r="BF204" s="95">
        <f>IF(R204&lt;&gt;"",IF(LEFT(R204,1)="S", Calculs!$C$51,0),0)</f>
        <v>0</v>
      </c>
      <c r="BG204" s="95">
        <f>SUMIF(Calculs!$B$41:$B$46,LEFT(S204,2),Calculs!$C$41:$C$46)</f>
        <v>0</v>
      </c>
      <c r="BH204" s="95">
        <f>IF(T204&lt;&gt;"",IF(LEFT(T204,1)="S", Calculs!$C$48,0),0)</f>
        <v>0</v>
      </c>
      <c r="BI204" s="95">
        <f>IF(W204&lt;&gt;"",IF(LEFT(W204,3)="ETT", Calculs!$C$37,0),0)</f>
        <v>0</v>
      </c>
      <c r="BJ204" s="95">
        <f>IF(X204&lt;&gt;"",IF(LEFT(X204,1)="S", Calculs!$C$51,0),0)</f>
        <v>0</v>
      </c>
      <c r="BK204" s="95">
        <f>IF(Y204&lt;&gt;"",IF(LEFT(Y204,1)="S", Calculs!$C$52,0),0)</f>
        <v>0</v>
      </c>
      <c r="BL204" s="96" t="str">
        <f t="shared" ref="BL204:BL267" si="66">IF(U204&lt;&gt;"",LEFT(U204,5),"")</f>
        <v/>
      </c>
      <c r="BM204" s="95">
        <f>SUMIF(Calculs!$B$32:$B$36,TRIM(BL204),Calculs!$C$32:$C$36)</f>
        <v>0</v>
      </c>
      <c r="BN204" s="95">
        <f>IF(V204&lt;&gt;"",IF(LEFT(V204,1)="S", SUMIF(Calculs!$B$57:$B$61, TRIM(BL204), Calculs!$C$57:$C$61),0),0)</f>
        <v>0</v>
      </c>
      <c r="BO204" s="93" t="str">
        <f t="shared" ref="BO204:BO267" si="67">IF(IF(AW204&lt;&gt;"",1,0) + IF(BB204&lt;&gt;"",1,0)+IF(BI204&lt;&gt;0,1,0)+IF(BL204&lt;&gt;"",1,0)&gt;0,"S","N")</f>
        <v>N</v>
      </c>
      <c r="BP204" s="95">
        <f t="shared" ref="BP204:BP267" si="68">AX204+AY204+AZ204+BA204+BD204+BE204+BF204+BH204+BI204+BJ204+BK204+BN204+BG204+BM204</f>
        <v>0</v>
      </c>
      <c r="BQ204" s="95" t="e">
        <f t="shared" ref="BQ204:BQ267" si="69">AY204+AZ204+BA204+BB204+BE204+BF204+BG204+BI204+BJ204+BK204+BL204+BO204+BH204+BN204</f>
        <v>#VALUE!</v>
      </c>
      <c r="BR204" s="95" t="e">
        <f t="shared" ref="BR204:BR267" si="70">AZ204+BA204+BB204+BD204+BF204+BG204+BH204+BJ204+BK204+BL204+BM204+BP204+BI204+BO204</f>
        <v>#VALUE!</v>
      </c>
    </row>
    <row r="205" spans="1:70" ht="12.75" customHeight="1">
      <c r="A205" s="81"/>
      <c r="B205" s="107"/>
      <c r="C205" s="1"/>
      <c r="D205" s="1"/>
      <c r="E205" s="1"/>
      <c r="F205" s="1"/>
      <c r="G205" s="1"/>
      <c r="H205" s="34"/>
      <c r="I205" s="83"/>
      <c r="J205" s="83"/>
      <c r="K205" s="83"/>
      <c r="L205" s="83"/>
      <c r="M205" s="83"/>
      <c r="N205" s="83"/>
      <c r="O205" s="83"/>
      <c r="P205" s="83"/>
      <c r="Q205" s="83"/>
      <c r="R205" s="1"/>
      <c r="S205" s="84"/>
      <c r="T205" s="84"/>
      <c r="V205" s="84"/>
      <c r="W205" s="83"/>
      <c r="X205" s="83"/>
      <c r="Y205" s="83"/>
      <c r="Z205" s="1"/>
      <c r="AA205" s="1"/>
      <c r="AB205" s="3"/>
      <c r="AC205" s="84"/>
      <c r="AD205" s="84"/>
      <c r="AE205" s="84"/>
      <c r="AF205" s="85"/>
      <c r="AG205" s="86"/>
      <c r="AH205" s="86"/>
      <c r="AI205" s="86"/>
      <c r="AJ205" s="86"/>
      <c r="AK205" s="87"/>
      <c r="AL205" s="87"/>
      <c r="AM205" s="87"/>
      <c r="AN205" s="87"/>
      <c r="AO205" s="88"/>
      <c r="AP205" s="89"/>
      <c r="AQ205" s="90" t="str">
        <f t="shared" si="57"/>
        <v/>
      </c>
      <c r="AR205" s="91">
        <f t="shared" si="58"/>
        <v>2</v>
      </c>
      <c r="AS205" s="92" t="str">
        <f t="shared" si="59"/>
        <v/>
      </c>
      <c r="AT205" s="93">
        <f t="shared" si="60"/>
        <v>0</v>
      </c>
      <c r="AU205" s="93">
        <f t="shared" si="61"/>
        <v>0</v>
      </c>
      <c r="AV205" s="93" t="str">
        <f t="shared" si="62"/>
        <v>01N</v>
      </c>
      <c r="AW205" s="94" t="str">
        <f t="shared" si="63"/>
        <v/>
      </c>
      <c r="AX205" s="95">
        <f>SUMIF(Calculs!$B$2:$B$34,AW205,Calculs!$C$2:$C$34)</f>
        <v>0</v>
      </c>
      <c r="AY205" s="95">
        <f>IF(K205&lt;&gt;"",IF(LEFT(K205,1)="S", Calculs!$C$55,0),0)</f>
        <v>0</v>
      </c>
      <c r="AZ205" s="95">
        <f>IF(L205&lt;&gt;"",IF(LEFT(L205,1)="S", Calculs!$C$51,0),0)</f>
        <v>0</v>
      </c>
      <c r="BA205" s="95">
        <f>IF(M205&lt;&gt;"",IF(LEFT(M205,1)="S", Calculs!$C$52,0),0)</f>
        <v>0</v>
      </c>
      <c r="BB205" s="96" t="str">
        <f t="shared" si="64"/>
        <v/>
      </c>
      <c r="BC205" s="207" t="str">
        <f t="shared" si="65"/>
        <v/>
      </c>
      <c r="BD205" s="96">
        <f>SUMIF(Calculs!$B$2:$B$34,BB205,Calculs!$C$2:$C$34)</f>
        <v>0</v>
      </c>
      <c r="BE205" s="95">
        <f>IF(Q205&lt;&gt;"",IF(LEFT(Q205,1)="S", Calculs!$C$52,0),0)</f>
        <v>0</v>
      </c>
      <c r="BF205" s="95">
        <f>IF(R205&lt;&gt;"",IF(LEFT(R205,1)="S", Calculs!$C$51,0),0)</f>
        <v>0</v>
      </c>
      <c r="BG205" s="95">
        <f>SUMIF(Calculs!$B$41:$B$46,LEFT(S205,2),Calculs!$C$41:$C$46)</f>
        <v>0</v>
      </c>
      <c r="BH205" s="95">
        <f>IF(T205&lt;&gt;"",IF(LEFT(T205,1)="S", Calculs!$C$48,0),0)</f>
        <v>0</v>
      </c>
      <c r="BI205" s="95">
        <f>IF(W205&lt;&gt;"",IF(LEFT(W205,3)="ETT", Calculs!$C$37,0),0)</f>
        <v>0</v>
      </c>
      <c r="BJ205" s="95">
        <f>IF(X205&lt;&gt;"",IF(LEFT(X205,1)="S", Calculs!$C$51,0),0)</f>
        <v>0</v>
      </c>
      <c r="BK205" s="95">
        <f>IF(Y205&lt;&gt;"",IF(LEFT(Y205,1)="S", Calculs!$C$52,0),0)</f>
        <v>0</v>
      </c>
      <c r="BL205" s="96" t="str">
        <f t="shared" si="66"/>
        <v/>
      </c>
      <c r="BM205" s="95">
        <f>SUMIF(Calculs!$B$32:$B$36,TRIM(BL205),Calculs!$C$32:$C$36)</f>
        <v>0</v>
      </c>
      <c r="BN205" s="95">
        <f>IF(V205&lt;&gt;"",IF(LEFT(V205,1)="S", SUMIF(Calculs!$B$57:$B$61, TRIM(BL205), Calculs!$C$57:$C$61),0),0)</f>
        <v>0</v>
      </c>
      <c r="BO205" s="93" t="str">
        <f t="shared" si="67"/>
        <v>N</v>
      </c>
      <c r="BP205" s="95">
        <f t="shared" si="68"/>
        <v>0</v>
      </c>
      <c r="BQ205" s="95" t="e">
        <f t="shared" si="69"/>
        <v>#VALUE!</v>
      </c>
      <c r="BR205" s="95" t="e">
        <f t="shared" si="70"/>
        <v>#VALUE!</v>
      </c>
    </row>
    <row r="206" spans="1:70" ht="12.75" customHeight="1">
      <c r="A206" s="81"/>
      <c r="B206" s="107"/>
      <c r="C206" s="1"/>
      <c r="D206" s="1"/>
      <c r="E206" s="1"/>
      <c r="F206" s="1"/>
      <c r="G206" s="1"/>
      <c r="H206" s="34"/>
      <c r="I206" s="83"/>
      <c r="J206" s="83"/>
      <c r="K206" s="83"/>
      <c r="L206" s="83"/>
      <c r="M206" s="83"/>
      <c r="N206" s="83"/>
      <c r="O206" s="83"/>
      <c r="P206" s="83"/>
      <c r="Q206" s="83"/>
      <c r="R206" s="1"/>
      <c r="S206" s="84"/>
      <c r="T206" s="84"/>
      <c r="V206" s="84"/>
      <c r="W206" s="83"/>
      <c r="X206" s="83"/>
      <c r="Y206" s="83"/>
      <c r="Z206" s="1"/>
      <c r="AA206" s="1"/>
      <c r="AB206" s="3"/>
      <c r="AC206" s="84"/>
      <c r="AD206" s="84"/>
      <c r="AE206" s="84"/>
      <c r="AF206" s="85"/>
      <c r="AG206" s="86"/>
      <c r="AH206" s="86"/>
      <c r="AI206" s="86"/>
      <c r="AJ206" s="86"/>
      <c r="AK206" s="87"/>
      <c r="AL206" s="87"/>
      <c r="AM206" s="87"/>
      <c r="AN206" s="87"/>
      <c r="AO206" s="88"/>
      <c r="AP206" s="89"/>
      <c r="AQ206" s="90" t="str">
        <f t="shared" si="57"/>
        <v/>
      </c>
      <c r="AR206" s="91">
        <f t="shared" si="58"/>
        <v>2</v>
      </c>
      <c r="AS206" s="92" t="str">
        <f t="shared" si="59"/>
        <v/>
      </c>
      <c r="AT206" s="93">
        <f t="shared" si="60"/>
        <v>0</v>
      </c>
      <c r="AU206" s="93">
        <f t="shared" si="61"/>
        <v>0</v>
      </c>
      <c r="AV206" s="93" t="str">
        <f t="shared" si="62"/>
        <v>01N</v>
      </c>
      <c r="AW206" s="94" t="str">
        <f t="shared" si="63"/>
        <v/>
      </c>
      <c r="AX206" s="95">
        <f>SUMIF(Calculs!$B$2:$B$34,AW206,Calculs!$C$2:$C$34)</f>
        <v>0</v>
      </c>
      <c r="AY206" s="95">
        <f>IF(K206&lt;&gt;"",IF(LEFT(K206,1)="S", Calculs!$C$55,0),0)</f>
        <v>0</v>
      </c>
      <c r="AZ206" s="95">
        <f>IF(L206&lt;&gt;"",IF(LEFT(L206,1)="S", Calculs!$C$51,0),0)</f>
        <v>0</v>
      </c>
      <c r="BA206" s="95">
        <f>IF(M206&lt;&gt;"",IF(LEFT(M206,1)="S", Calculs!$C$52,0),0)</f>
        <v>0</v>
      </c>
      <c r="BB206" s="96" t="str">
        <f t="shared" si="64"/>
        <v/>
      </c>
      <c r="BC206" s="207" t="str">
        <f t="shared" si="65"/>
        <v/>
      </c>
      <c r="BD206" s="96">
        <f>SUMIF(Calculs!$B$2:$B$34,BB206,Calculs!$C$2:$C$34)</f>
        <v>0</v>
      </c>
      <c r="BE206" s="95">
        <f>IF(Q206&lt;&gt;"",IF(LEFT(Q206,1)="S", Calculs!$C$52,0),0)</f>
        <v>0</v>
      </c>
      <c r="BF206" s="95">
        <f>IF(R206&lt;&gt;"",IF(LEFT(R206,1)="S", Calculs!$C$51,0),0)</f>
        <v>0</v>
      </c>
      <c r="BG206" s="95">
        <f>SUMIF(Calculs!$B$41:$B$46,LEFT(S206,2),Calculs!$C$41:$C$46)</f>
        <v>0</v>
      </c>
      <c r="BH206" s="95">
        <f>IF(T206&lt;&gt;"",IF(LEFT(T206,1)="S", Calculs!$C$48,0),0)</f>
        <v>0</v>
      </c>
      <c r="BI206" s="95">
        <f>IF(W206&lt;&gt;"",IF(LEFT(W206,3)="ETT", Calculs!$C$37,0),0)</f>
        <v>0</v>
      </c>
      <c r="BJ206" s="95">
        <f>IF(X206&lt;&gt;"",IF(LEFT(X206,1)="S", Calculs!$C$51,0),0)</f>
        <v>0</v>
      </c>
      <c r="BK206" s="95">
        <f>IF(Y206&lt;&gt;"",IF(LEFT(Y206,1)="S", Calculs!$C$52,0),0)</f>
        <v>0</v>
      </c>
      <c r="BL206" s="96" t="str">
        <f t="shared" si="66"/>
        <v/>
      </c>
      <c r="BM206" s="95">
        <f>SUMIF(Calculs!$B$32:$B$36,TRIM(BL206),Calculs!$C$32:$C$36)</f>
        <v>0</v>
      </c>
      <c r="BN206" s="95">
        <f>IF(V206&lt;&gt;"",IF(LEFT(V206,1)="S", SUMIF(Calculs!$B$57:$B$61, TRIM(BL206), Calculs!$C$57:$C$61),0),0)</f>
        <v>0</v>
      </c>
      <c r="BO206" s="93" t="str">
        <f t="shared" si="67"/>
        <v>N</v>
      </c>
      <c r="BP206" s="95">
        <f t="shared" si="68"/>
        <v>0</v>
      </c>
      <c r="BQ206" s="95" t="e">
        <f t="shared" si="69"/>
        <v>#VALUE!</v>
      </c>
      <c r="BR206" s="95" t="e">
        <f t="shared" si="70"/>
        <v>#VALUE!</v>
      </c>
    </row>
    <row r="207" spans="1:70" ht="12.75" customHeight="1">
      <c r="A207" s="81"/>
      <c r="B207" s="107"/>
      <c r="C207" s="1"/>
      <c r="D207" s="1"/>
      <c r="E207" s="1"/>
      <c r="F207" s="1"/>
      <c r="G207" s="1"/>
      <c r="H207" s="34"/>
      <c r="I207" s="83"/>
      <c r="J207" s="83"/>
      <c r="K207" s="83"/>
      <c r="L207" s="83"/>
      <c r="M207" s="83"/>
      <c r="N207" s="83"/>
      <c r="O207" s="83"/>
      <c r="P207" s="83"/>
      <c r="Q207" s="83"/>
      <c r="R207" s="1"/>
      <c r="S207" s="84"/>
      <c r="T207" s="84"/>
      <c r="V207" s="84"/>
      <c r="W207" s="83"/>
      <c r="X207" s="83"/>
      <c r="Y207" s="83"/>
      <c r="Z207" s="1"/>
      <c r="AA207" s="1"/>
      <c r="AB207" s="3"/>
      <c r="AC207" s="84"/>
      <c r="AD207" s="84"/>
      <c r="AE207" s="84"/>
      <c r="AF207" s="85"/>
      <c r="AG207" s="86"/>
      <c r="AH207" s="86"/>
      <c r="AI207" s="86"/>
      <c r="AJ207" s="86"/>
      <c r="AK207" s="87"/>
      <c r="AL207" s="87"/>
      <c r="AM207" s="87"/>
      <c r="AN207" s="87"/>
      <c r="AO207" s="88"/>
      <c r="AP207" s="89"/>
      <c r="AQ207" s="90" t="str">
        <f t="shared" si="57"/>
        <v/>
      </c>
      <c r="AR207" s="91">
        <f t="shared" si="58"/>
        <v>2</v>
      </c>
      <c r="AS207" s="92" t="str">
        <f t="shared" si="59"/>
        <v/>
      </c>
      <c r="AT207" s="93">
        <f t="shared" si="60"/>
        <v>0</v>
      </c>
      <c r="AU207" s="93">
        <f t="shared" si="61"/>
        <v>0</v>
      </c>
      <c r="AV207" s="93" t="str">
        <f t="shared" si="62"/>
        <v>01N</v>
      </c>
      <c r="AW207" s="94" t="str">
        <f t="shared" si="63"/>
        <v/>
      </c>
      <c r="AX207" s="95">
        <f>SUMIF(Calculs!$B$2:$B$34,AW207,Calculs!$C$2:$C$34)</f>
        <v>0</v>
      </c>
      <c r="AY207" s="95">
        <f>IF(K207&lt;&gt;"",IF(LEFT(K207,1)="S", Calculs!$C$55,0),0)</f>
        <v>0</v>
      </c>
      <c r="AZ207" s="95">
        <f>IF(L207&lt;&gt;"",IF(LEFT(L207,1)="S", Calculs!$C$51,0),0)</f>
        <v>0</v>
      </c>
      <c r="BA207" s="95">
        <f>IF(M207&lt;&gt;"",IF(LEFT(M207,1)="S", Calculs!$C$52,0),0)</f>
        <v>0</v>
      </c>
      <c r="BB207" s="96" t="str">
        <f t="shared" si="64"/>
        <v/>
      </c>
      <c r="BC207" s="207" t="str">
        <f t="shared" si="65"/>
        <v/>
      </c>
      <c r="BD207" s="96">
        <f>SUMIF(Calculs!$B$2:$B$34,BB207,Calculs!$C$2:$C$34)</f>
        <v>0</v>
      </c>
      <c r="BE207" s="95">
        <f>IF(Q207&lt;&gt;"",IF(LEFT(Q207,1)="S", Calculs!$C$52,0),0)</f>
        <v>0</v>
      </c>
      <c r="BF207" s="95">
        <f>IF(R207&lt;&gt;"",IF(LEFT(R207,1)="S", Calculs!$C$51,0),0)</f>
        <v>0</v>
      </c>
      <c r="BG207" s="95">
        <f>SUMIF(Calculs!$B$41:$B$46,LEFT(S207,2),Calculs!$C$41:$C$46)</f>
        <v>0</v>
      </c>
      <c r="BH207" s="95">
        <f>IF(T207&lt;&gt;"",IF(LEFT(T207,1)="S", Calculs!$C$48,0),0)</f>
        <v>0</v>
      </c>
      <c r="BI207" s="95">
        <f>IF(W207&lt;&gt;"",IF(LEFT(W207,3)="ETT", Calculs!$C$37,0),0)</f>
        <v>0</v>
      </c>
      <c r="BJ207" s="95">
        <f>IF(X207&lt;&gt;"",IF(LEFT(X207,1)="S", Calculs!$C$51,0),0)</f>
        <v>0</v>
      </c>
      <c r="BK207" s="95">
        <f>IF(Y207&lt;&gt;"",IF(LEFT(Y207,1)="S", Calculs!$C$52,0),0)</f>
        <v>0</v>
      </c>
      <c r="BL207" s="96" t="str">
        <f t="shared" si="66"/>
        <v/>
      </c>
      <c r="BM207" s="95">
        <f>SUMIF(Calculs!$B$32:$B$36,TRIM(BL207),Calculs!$C$32:$C$36)</f>
        <v>0</v>
      </c>
      <c r="BN207" s="95">
        <f>IF(V207&lt;&gt;"",IF(LEFT(V207,1)="S", SUMIF(Calculs!$B$57:$B$61, TRIM(BL207), Calculs!$C$57:$C$61),0),0)</f>
        <v>0</v>
      </c>
      <c r="BO207" s="93" t="str">
        <f t="shared" si="67"/>
        <v>N</v>
      </c>
      <c r="BP207" s="95">
        <f t="shared" si="68"/>
        <v>0</v>
      </c>
      <c r="BQ207" s="95" t="e">
        <f t="shared" si="69"/>
        <v>#VALUE!</v>
      </c>
      <c r="BR207" s="95" t="e">
        <f t="shared" si="70"/>
        <v>#VALUE!</v>
      </c>
    </row>
    <row r="208" spans="1:70" ht="12.75" customHeight="1">
      <c r="A208" s="81"/>
      <c r="B208" s="107"/>
      <c r="C208" s="1"/>
      <c r="D208" s="1"/>
      <c r="E208" s="1"/>
      <c r="F208" s="1"/>
      <c r="G208" s="1"/>
      <c r="H208" s="34"/>
      <c r="I208" s="83"/>
      <c r="J208" s="83"/>
      <c r="K208" s="83"/>
      <c r="L208" s="83"/>
      <c r="M208" s="83"/>
      <c r="N208" s="83"/>
      <c r="O208" s="83"/>
      <c r="P208" s="83"/>
      <c r="Q208" s="83"/>
      <c r="R208" s="1"/>
      <c r="S208" s="84"/>
      <c r="T208" s="84"/>
      <c r="V208" s="84"/>
      <c r="W208" s="83"/>
      <c r="X208" s="83"/>
      <c r="Y208" s="83"/>
      <c r="Z208" s="1"/>
      <c r="AA208" s="1"/>
      <c r="AB208" s="3"/>
      <c r="AC208" s="84"/>
      <c r="AD208" s="84"/>
      <c r="AE208" s="84"/>
      <c r="AF208" s="85"/>
      <c r="AG208" s="86"/>
      <c r="AH208" s="86"/>
      <c r="AI208" s="86"/>
      <c r="AJ208" s="86"/>
      <c r="AK208" s="87"/>
      <c r="AL208" s="87"/>
      <c r="AM208" s="87"/>
      <c r="AN208" s="87"/>
      <c r="AO208" s="88"/>
      <c r="AP208" s="89"/>
      <c r="AQ208" s="90" t="str">
        <f t="shared" si="57"/>
        <v/>
      </c>
      <c r="AR208" s="91">
        <f t="shared" si="58"/>
        <v>2</v>
      </c>
      <c r="AS208" s="92" t="str">
        <f t="shared" si="59"/>
        <v/>
      </c>
      <c r="AT208" s="93">
        <f t="shared" si="60"/>
        <v>0</v>
      </c>
      <c r="AU208" s="93">
        <f t="shared" si="61"/>
        <v>0</v>
      </c>
      <c r="AV208" s="93" t="str">
        <f t="shared" si="62"/>
        <v>01N</v>
      </c>
      <c r="AW208" s="94" t="str">
        <f t="shared" si="63"/>
        <v/>
      </c>
      <c r="AX208" s="95">
        <f>SUMIF(Calculs!$B$2:$B$34,AW208,Calculs!$C$2:$C$34)</f>
        <v>0</v>
      </c>
      <c r="AY208" s="95">
        <f>IF(K208&lt;&gt;"",IF(LEFT(K208,1)="S", Calculs!$C$55,0),0)</f>
        <v>0</v>
      </c>
      <c r="AZ208" s="95">
        <f>IF(L208&lt;&gt;"",IF(LEFT(L208,1)="S", Calculs!$C$51,0),0)</f>
        <v>0</v>
      </c>
      <c r="BA208" s="95">
        <f>IF(M208&lt;&gt;"",IF(LEFT(M208,1)="S", Calculs!$C$52,0),0)</f>
        <v>0</v>
      </c>
      <c r="BB208" s="96" t="str">
        <f t="shared" si="64"/>
        <v/>
      </c>
      <c r="BC208" s="207" t="str">
        <f t="shared" si="65"/>
        <v/>
      </c>
      <c r="BD208" s="96">
        <f>SUMIF(Calculs!$B$2:$B$34,BB208,Calculs!$C$2:$C$34)</f>
        <v>0</v>
      </c>
      <c r="BE208" s="95">
        <f>IF(Q208&lt;&gt;"",IF(LEFT(Q208,1)="S", Calculs!$C$52,0),0)</f>
        <v>0</v>
      </c>
      <c r="BF208" s="95">
        <f>IF(R208&lt;&gt;"",IF(LEFT(R208,1)="S", Calculs!$C$51,0),0)</f>
        <v>0</v>
      </c>
      <c r="BG208" s="95">
        <f>SUMIF(Calculs!$B$41:$B$46,LEFT(S208,2),Calculs!$C$41:$C$46)</f>
        <v>0</v>
      </c>
      <c r="BH208" s="95">
        <f>IF(T208&lt;&gt;"",IF(LEFT(T208,1)="S", Calculs!$C$48,0),0)</f>
        <v>0</v>
      </c>
      <c r="BI208" s="95">
        <f>IF(W208&lt;&gt;"",IF(LEFT(W208,3)="ETT", Calculs!$C$37,0),0)</f>
        <v>0</v>
      </c>
      <c r="BJ208" s="95">
        <f>IF(X208&lt;&gt;"",IF(LEFT(X208,1)="S", Calculs!$C$51,0),0)</f>
        <v>0</v>
      </c>
      <c r="BK208" s="95">
        <f>IF(Y208&lt;&gt;"",IF(LEFT(Y208,1)="S", Calculs!$C$52,0),0)</f>
        <v>0</v>
      </c>
      <c r="BL208" s="96" t="str">
        <f t="shared" si="66"/>
        <v/>
      </c>
      <c r="BM208" s="95">
        <f>SUMIF(Calculs!$B$32:$B$36,TRIM(BL208),Calculs!$C$32:$C$36)</f>
        <v>0</v>
      </c>
      <c r="BN208" s="95">
        <f>IF(V208&lt;&gt;"",IF(LEFT(V208,1)="S", SUMIF(Calculs!$B$57:$B$61, TRIM(BL208), Calculs!$C$57:$C$61),0),0)</f>
        <v>0</v>
      </c>
      <c r="BO208" s="93" t="str">
        <f t="shared" si="67"/>
        <v>N</v>
      </c>
      <c r="BP208" s="95">
        <f t="shared" si="68"/>
        <v>0</v>
      </c>
      <c r="BQ208" s="95" t="e">
        <f t="shared" si="69"/>
        <v>#VALUE!</v>
      </c>
      <c r="BR208" s="95" t="e">
        <f t="shared" si="70"/>
        <v>#VALUE!</v>
      </c>
    </row>
    <row r="209" spans="1:70" ht="12.75" customHeight="1">
      <c r="A209" s="81"/>
      <c r="B209" s="107"/>
      <c r="C209" s="1"/>
      <c r="D209" s="1"/>
      <c r="E209" s="1"/>
      <c r="F209" s="1"/>
      <c r="G209" s="1"/>
      <c r="H209" s="34"/>
      <c r="I209" s="83"/>
      <c r="J209" s="83"/>
      <c r="K209" s="83"/>
      <c r="L209" s="83"/>
      <c r="M209" s="83"/>
      <c r="N209" s="83"/>
      <c r="O209" s="83"/>
      <c r="P209" s="83"/>
      <c r="Q209" s="83"/>
      <c r="R209" s="1"/>
      <c r="S209" s="84"/>
      <c r="T209" s="84"/>
      <c r="V209" s="84"/>
      <c r="W209" s="83"/>
      <c r="X209" s="83"/>
      <c r="Y209" s="83"/>
      <c r="Z209" s="1"/>
      <c r="AA209" s="1"/>
      <c r="AB209" s="3"/>
      <c r="AC209" s="84"/>
      <c r="AD209" s="84"/>
      <c r="AE209" s="84"/>
      <c r="AF209" s="85"/>
      <c r="AG209" s="86"/>
      <c r="AH209" s="86"/>
      <c r="AI209" s="86"/>
      <c r="AJ209" s="86"/>
      <c r="AK209" s="87"/>
      <c r="AL209" s="87"/>
      <c r="AM209" s="87"/>
      <c r="AN209" s="87"/>
      <c r="AO209" s="88"/>
      <c r="AP209" s="89"/>
      <c r="AQ209" s="90" t="str">
        <f t="shared" si="57"/>
        <v/>
      </c>
      <c r="AR209" s="91">
        <f t="shared" si="58"/>
        <v>2</v>
      </c>
      <c r="AS209" s="92" t="str">
        <f t="shared" si="59"/>
        <v/>
      </c>
      <c r="AT209" s="93">
        <f t="shared" si="60"/>
        <v>0</v>
      </c>
      <c r="AU209" s="93">
        <f t="shared" si="61"/>
        <v>0</v>
      </c>
      <c r="AV209" s="93" t="str">
        <f t="shared" si="62"/>
        <v>01N</v>
      </c>
      <c r="AW209" s="94" t="str">
        <f t="shared" si="63"/>
        <v/>
      </c>
      <c r="AX209" s="95">
        <f>SUMIF(Calculs!$B$2:$B$34,AW209,Calculs!$C$2:$C$34)</f>
        <v>0</v>
      </c>
      <c r="AY209" s="95">
        <f>IF(K209&lt;&gt;"",IF(LEFT(K209,1)="S", Calculs!$C$55,0),0)</f>
        <v>0</v>
      </c>
      <c r="AZ209" s="95">
        <f>IF(L209&lt;&gt;"",IF(LEFT(L209,1)="S", Calculs!$C$51,0),0)</f>
        <v>0</v>
      </c>
      <c r="BA209" s="95">
        <f>IF(M209&lt;&gt;"",IF(LEFT(M209,1)="S", Calculs!$C$52,0),0)</f>
        <v>0</v>
      </c>
      <c r="BB209" s="96" t="str">
        <f t="shared" si="64"/>
        <v/>
      </c>
      <c r="BC209" s="207" t="str">
        <f t="shared" si="65"/>
        <v/>
      </c>
      <c r="BD209" s="96">
        <f>SUMIF(Calculs!$B$2:$B$34,BB209,Calculs!$C$2:$C$34)</f>
        <v>0</v>
      </c>
      <c r="BE209" s="95">
        <f>IF(Q209&lt;&gt;"",IF(LEFT(Q209,1)="S", Calculs!$C$52,0),0)</f>
        <v>0</v>
      </c>
      <c r="BF209" s="95">
        <f>IF(R209&lt;&gt;"",IF(LEFT(R209,1)="S", Calculs!$C$51,0),0)</f>
        <v>0</v>
      </c>
      <c r="BG209" s="95">
        <f>SUMIF(Calculs!$B$41:$B$46,LEFT(S209,2),Calculs!$C$41:$C$46)</f>
        <v>0</v>
      </c>
      <c r="BH209" s="95">
        <f>IF(T209&lt;&gt;"",IF(LEFT(T209,1)="S", Calculs!$C$48,0),0)</f>
        <v>0</v>
      </c>
      <c r="BI209" s="95">
        <f>IF(W209&lt;&gt;"",IF(LEFT(W209,3)="ETT", Calculs!$C$37,0),0)</f>
        <v>0</v>
      </c>
      <c r="BJ209" s="95">
        <f>IF(X209&lt;&gt;"",IF(LEFT(X209,1)="S", Calculs!$C$51,0),0)</f>
        <v>0</v>
      </c>
      <c r="BK209" s="95">
        <f>IF(Y209&lt;&gt;"",IF(LEFT(Y209,1)="S", Calculs!$C$52,0),0)</f>
        <v>0</v>
      </c>
      <c r="BL209" s="96" t="str">
        <f t="shared" si="66"/>
        <v/>
      </c>
      <c r="BM209" s="95">
        <f>SUMIF(Calculs!$B$32:$B$36,TRIM(BL209),Calculs!$C$32:$C$36)</f>
        <v>0</v>
      </c>
      <c r="BN209" s="95">
        <f>IF(V209&lt;&gt;"",IF(LEFT(V209,1)="S", SUMIF(Calculs!$B$57:$B$61, TRIM(BL209), Calculs!$C$57:$C$61),0),0)</f>
        <v>0</v>
      </c>
      <c r="BO209" s="93" t="str">
        <f t="shared" si="67"/>
        <v>N</v>
      </c>
      <c r="BP209" s="95">
        <f t="shared" si="68"/>
        <v>0</v>
      </c>
      <c r="BQ209" s="95" t="e">
        <f t="shared" si="69"/>
        <v>#VALUE!</v>
      </c>
      <c r="BR209" s="95" t="e">
        <f t="shared" si="70"/>
        <v>#VALUE!</v>
      </c>
    </row>
    <row r="210" spans="1:70" ht="12.75" customHeight="1">
      <c r="A210" s="81"/>
      <c r="B210" s="107"/>
      <c r="C210" s="1"/>
      <c r="D210" s="1"/>
      <c r="E210" s="1"/>
      <c r="F210" s="1"/>
      <c r="G210" s="1"/>
      <c r="H210" s="34"/>
      <c r="I210" s="83"/>
      <c r="J210" s="83"/>
      <c r="K210" s="83"/>
      <c r="L210" s="83"/>
      <c r="M210" s="83"/>
      <c r="N210" s="83"/>
      <c r="O210" s="83"/>
      <c r="P210" s="83"/>
      <c r="Q210" s="83"/>
      <c r="R210" s="1"/>
      <c r="S210" s="84"/>
      <c r="T210" s="84"/>
      <c r="V210" s="84"/>
      <c r="W210" s="83"/>
      <c r="X210" s="83"/>
      <c r="Y210" s="83"/>
      <c r="Z210" s="1"/>
      <c r="AA210" s="1"/>
      <c r="AB210" s="3"/>
      <c r="AC210" s="84"/>
      <c r="AD210" s="84"/>
      <c r="AE210" s="84"/>
      <c r="AF210" s="85"/>
      <c r="AG210" s="86"/>
      <c r="AH210" s="86"/>
      <c r="AI210" s="86"/>
      <c r="AJ210" s="86"/>
      <c r="AK210" s="87"/>
      <c r="AL210" s="87"/>
      <c r="AM210" s="87"/>
      <c r="AN210" s="87"/>
      <c r="AO210" s="88"/>
      <c r="AP210" s="89"/>
      <c r="AQ210" s="90" t="str">
        <f t="shared" si="57"/>
        <v/>
      </c>
      <c r="AR210" s="91">
        <f t="shared" si="58"/>
        <v>2</v>
      </c>
      <c r="AS210" s="92" t="str">
        <f t="shared" si="59"/>
        <v/>
      </c>
      <c r="AT210" s="93">
        <f t="shared" si="60"/>
        <v>0</v>
      </c>
      <c r="AU210" s="93">
        <f t="shared" si="61"/>
        <v>0</v>
      </c>
      <c r="AV210" s="93" t="str">
        <f t="shared" si="62"/>
        <v>01N</v>
      </c>
      <c r="AW210" s="94" t="str">
        <f t="shared" si="63"/>
        <v/>
      </c>
      <c r="AX210" s="95">
        <f>SUMIF(Calculs!$B$2:$B$34,AW210,Calculs!$C$2:$C$34)</f>
        <v>0</v>
      </c>
      <c r="AY210" s="95">
        <f>IF(K210&lt;&gt;"",IF(LEFT(K210,1)="S", Calculs!$C$55,0),0)</f>
        <v>0</v>
      </c>
      <c r="AZ210" s="95">
        <f>IF(L210&lt;&gt;"",IF(LEFT(L210,1)="S", Calculs!$C$51,0),0)</f>
        <v>0</v>
      </c>
      <c r="BA210" s="95">
        <f>IF(M210&lt;&gt;"",IF(LEFT(M210,1)="S", Calculs!$C$52,0),0)</f>
        <v>0</v>
      </c>
      <c r="BB210" s="96" t="str">
        <f t="shared" si="64"/>
        <v/>
      </c>
      <c r="BC210" s="207" t="str">
        <f t="shared" si="65"/>
        <v/>
      </c>
      <c r="BD210" s="96">
        <f>SUMIF(Calculs!$B$2:$B$34,BB210,Calculs!$C$2:$C$34)</f>
        <v>0</v>
      </c>
      <c r="BE210" s="95">
        <f>IF(Q210&lt;&gt;"",IF(LEFT(Q210,1)="S", Calculs!$C$52,0),0)</f>
        <v>0</v>
      </c>
      <c r="BF210" s="95">
        <f>IF(R210&lt;&gt;"",IF(LEFT(R210,1)="S", Calculs!$C$51,0),0)</f>
        <v>0</v>
      </c>
      <c r="BG210" s="95">
        <f>SUMIF(Calculs!$B$41:$B$46,LEFT(S210,2),Calculs!$C$41:$C$46)</f>
        <v>0</v>
      </c>
      <c r="BH210" s="95">
        <f>IF(T210&lt;&gt;"",IF(LEFT(T210,1)="S", Calculs!$C$48,0),0)</f>
        <v>0</v>
      </c>
      <c r="BI210" s="95">
        <f>IF(W210&lt;&gt;"",IF(LEFT(W210,3)="ETT", Calculs!$C$37,0),0)</f>
        <v>0</v>
      </c>
      <c r="BJ210" s="95">
        <f>IF(X210&lt;&gt;"",IF(LEFT(X210,1)="S", Calculs!$C$51,0),0)</f>
        <v>0</v>
      </c>
      <c r="BK210" s="95">
        <f>IF(Y210&lt;&gt;"",IF(LEFT(Y210,1)="S", Calculs!$C$52,0),0)</f>
        <v>0</v>
      </c>
      <c r="BL210" s="96" t="str">
        <f t="shared" si="66"/>
        <v/>
      </c>
      <c r="BM210" s="95">
        <f>SUMIF(Calculs!$B$32:$B$36,TRIM(BL210),Calculs!$C$32:$C$36)</f>
        <v>0</v>
      </c>
      <c r="BN210" s="95">
        <f>IF(V210&lt;&gt;"",IF(LEFT(V210,1)="S", SUMIF(Calculs!$B$57:$B$61, TRIM(BL210), Calculs!$C$57:$C$61),0),0)</f>
        <v>0</v>
      </c>
      <c r="BO210" s="93" t="str">
        <f t="shared" si="67"/>
        <v>N</v>
      </c>
      <c r="BP210" s="95">
        <f t="shared" si="68"/>
        <v>0</v>
      </c>
      <c r="BQ210" s="95" t="e">
        <f t="shared" si="69"/>
        <v>#VALUE!</v>
      </c>
      <c r="BR210" s="95" t="e">
        <f t="shared" si="70"/>
        <v>#VALUE!</v>
      </c>
    </row>
    <row r="211" spans="1:70" ht="12.75" customHeight="1">
      <c r="A211" s="81"/>
      <c r="B211" s="107"/>
      <c r="C211" s="1"/>
      <c r="D211" s="1"/>
      <c r="E211" s="1"/>
      <c r="F211" s="1"/>
      <c r="G211" s="1"/>
      <c r="H211" s="34"/>
      <c r="I211" s="83"/>
      <c r="J211" s="83"/>
      <c r="K211" s="83"/>
      <c r="L211" s="83"/>
      <c r="M211" s="83"/>
      <c r="N211" s="83"/>
      <c r="O211" s="83"/>
      <c r="P211" s="83"/>
      <c r="Q211" s="83"/>
      <c r="R211" s="1"/>
      <c r="S211" s="84"/>
      <c r="T211" s="84"/>
      <c r="V211" s="84"/>
      <c r="W211" s="83"/>
      <c r="X211" s="83"/>
      <c r="Y211" s="83"/>
      <c r="Z211" s="1"/>
      <c r="AA211" s="1"/>
      <c r="AB211" s="3"/>
      <c r="AC211" s="84"/>
      <c r="AD211" s="84"/>
      <c r="AE211" s="84"/>
      <c r="AF211" s="85"/>
      <c r="AG211" s="86"/>
      <c r="AH211" s="86"/>
      <c r="AI211" s="86"/>
      <c r="AJ211" s="86"/>
      <c r="AK211" s="87"/>
      <c r="AL211" s="87"/>
      <c r="AM211" s="87"/>
      <c r="AN211" s="87"/>
      <c r="AO211" s="88"/>
      <c r="AP211" s="89"/>
      <c r="AQ211" s="90" t="str">
        <f t="shared" si="57"/>
        <v/>
      </c>
      <c r="AR211" s="91">
        <f t="shared" si="58"/>
        <v>2</v>
      </c>
      <c r="AS211" s="92" t="str">
        <f t="shared" si="59"/>
        <v/>
      </c>
      <c r="AT211" s="93">
        <f t="shared" si="60"/>
        <v>0</v>
      </c>
      <c r="AU211" s="93">
        <f t="shared" si="61"/>
        <v>0</v>
      </c>
      <c r="AV211" s="93" t="str">
        <f t="shared" si="62"/>
        <v>01N</v>
      </c>
      <c r="AW211" s="94" t="str">
        <f t="shared" si="63"/>
        <v/>
      </c>
      <c r="AX211" s="95">
        <f>SUMIF(Calculs!$B$2:$B$34,AW211,Calculs!$C$2:$C$34)</f>
        <v>0</v>
      </c>
      <c r="AY211" s="95">
        <f>IF(K211&lt;&gt;"",IF(LEFT(K211,1)="S", Calculs!$C$55,0),0)</f>
        <v>0</v>
      </c>
      <c r="AZ211" s="95">
        <f>IF(L211&lt;&gt;"",IF(LEFT(L211,1)="S", Calculs!$C$51,0),0)</f>
        <v>0</v>
      </c>
      <c r="BA211" s="95">
        <f>IF(M211&lt;&gt;"",IF(LEFT(M211,1)="S", Calculs!$C$52,0),0)</f>
        <v>0</v>
      </c>
      <c r="BB211" s="96" t="str">
        <f t="shared" si="64"/>
        <v/>
      </c>
      <c r="BC211" s="207" t="str">
        <f t="shared" si="65"/>
        <v/>
      </c>
      <c r="BD211" s="96">
        <f>SUMIF(Calculs!$B$2:$B$34,BB211,Calculs!$C$2:$C$34)</f>
        <v>0</v>
      </c>
      <c r="BE211" s="95">
        <f>IF(Q211&lt;&gt;"",IF(LEFT(Q211,1)="S", Calculs!$C$52,0),0)</f>
        <v>0</v>
      </c>
      <c r="BF211" s="95">
        <f>IF(R211&lt;&gt;"",IF(LEFT(R211,1)="S", Calculs!$C$51,0),0)</f>
        <v>0</v>
      </c>
      <c r="BG211" s="95">
        <f>SUMIF(Calculs!$B$41:$B$46,LEFT(S211,2),Calculs!$C$41:$C$46)</f>
        <v>0</v>
      </c>
      <c r="BH211" s="95">
        <f>IF(T211&lt;&gt;"",IF(LEFT(T211,1)="S", Calculs!$C$48,0),0)</f>
        <v>0</v>
      </c>
      <c r="BI211" s="95">
        <f>IF(W211&lt;&gt;"",IF(LEFT(W211,3)="ETT", Calculs!$C$37,0),0)</f>
        <v>0</v>
      </c>
      <c r="BJ211" s="95">
        <f>IF(X211&lt;&gt;"",IF(LEFT(X211,1)="S", Calculs!$C$51,0),0)</f>
        <v>0</v>
      </c>
      <c r="BK211" s="95">
        <f>IF(Y211&lt;&gt;"",IF(LEFT(Y211,1)="S", Calculs!$C$52,0),0)</f>
        <v>0</v>
      </c>
      <c r="BL211" s="96" t="str">
        <f t="shared" si="66"/>
        <v/>
      </c>
      <c r="BM211" s="95">
        <f>SUMIF(Calculs!$B$32:$B$36,TRIM(BL211),Calculs!$C$32:$C$36)</f>
        <v>0</v>
      </c>
      <c r="BN211" s="95">
        <f>IF(V211&lt;&gt;"",IF(LEFT(V211,1)="S", SUMIF(Calculs!$B$57:$B$61, TRIM(BL211), Calculs!$C$57:$C$61),0),0)</f>
        <v>0</v>
      </c>
      <c r="BO211" s="93" t="str">
        <f t="shared" si="67"/>
        <v>N</v>
      </c>
      <c r="BP211" s="95">
        <f t="shared" si="68"/>
        <v>0</v>
      </c>
      <c r="BQ211" s="95" t="e">
        <f t="shared" si="69"/>
        <v>#VALUE!</v>
      </c>
      <c r="BR211" s="95" t="e">
        <f t="shared" si="70"/>
        <v>#VALUE!</v>
      </c>
    </row>
    <row r="212" spans="1:70" ht="12.75" customHeight="1">
      <c r="A212" s="81"/>
      <c r="B212" s="107"/>
      <c r="C212" s="1"/>
      <c r="D212" s="1"/>
      <c r="E212" s="1"/>
      <c r="F212" s="1"/>
      <c r="G212" s="1"/>
      <c r="H212" s="34"/>
      <c r="I212" s="83"/>
      <c r="J212" s="83"/>
      <c r="K212" s="83"/>
      <c r="L212" s="83"/>
      <c r="M212" s="83"/>
      <c r="N212" s="83"/>
      <c r="O212" s="83"/>
      <c r="P212" s="83"/>
      <c r="Q212" s="83"/>
      <c r="R212" s="1"/>
      <c r="S212" s="84"/>
      <c r="T212" s="84"/>
      <c r="V212" s="84"/>
      <c r="W212" s="83"/>
      <c r="X212" s="83"/>
      <c r="Y212" s="83"/>
      <c r="Z212" s="1"/>
      <c r="AA212" s="1"/>
      <c r="AB212" s="3"/>
      <c r="AC212" s="84"/>
      <c r="AD212" s="84"/>
      <c r="AE212" s="84"/>
      <c r="AF212" s="85"/>
      <c r="AG212" s="86"/>
      <c r="AH212" s="86"/>
      <c r="AI212" s="86"/>
      <c r="AJ212" s="86"/>
      <c r="AK212" s="87"/>
      <c r="AL212" s="87"/>
      <c r="AM212" s="87"/>
      <c r="AN212" s="87"/>
      <c r="AO212" s="88"/>
      <c r="AP212" s="89"/>
      <c r="AQ212" s="90" t="str">
        <f t="shared" si="57"/>
        <v/>
      </c>
      <c r="AR212" s="91">
        <f t="shared" si="58"/>
        <v>2</v>
      </c>
      <c r="AS212" s="92" t="str">
        <f t="shared" si="59"/>
        <v/>
      </c>
      <c r="AT212" s="93">
        <f t="shared" si="60"/>
        <v>0</v>
      </c>
      <c r="AU212" s="93">
        <f t="shared" si="61"/>
        <v>0</v>
      </c>
      <c r="AV212" s="93" t="str">
        <f t="shared" si="62"/>
        <v>01N</v>
      </c>
      <c r="AW212" s="94" t="str">
        <f t="shared" si="63"/>
        <v/>
      </c>
      <c r="AX212" s="95">
        <f>SUMIF(Calculs!$B$2:$B$34,AW212,Calculs!$C$2:$C$34)</f>
        <v>0</v>
      </c>
      <c r="AY212" s="95">
        <f>IF(K212&lt;&gt;"",IF(LEFT(K212,1)="S", Calculs!$C$55,0),0)</f>
        <v>0</v>
      </c>
      <c r="AZ212" s="95">
        <f>IF(L212&lt;&gt;"",IF(LEFT(L212,1)="S", Calculs!$C$51,0),0)</f>
        <v>0</v>
      </c>
      <c r="BA212" s="95">
        <f>IF(M212&lt;&gt;"",IF(LEFT(M212,1)="S", Calculs!$C$52,0),0)</f>
        <v>0</v>
      </c>
      <c r="BB212" s="96" t="str">
        <f t="shared" si="64"/>
        <v/>
      </c>
      <c r="BC212" s="207" t="str">
        <f t="shared" si="65"/>
        <v/>
      </c>
      <c r="BD212" s="96">
        <f>SUMIF(Calculs!$B$2:$B$34,BB212,Calculs!$C$2:$C$34)</f>
        <v>0</v>
      </c>
      <c r="BE212" s="95">
        <f>IF(Q212&lt;&gt;"",IF(LEFT(Q212,1)="S", Calculs!$C$52,0),0)</f>
        <v>0</v>
      </c>
      <c r="BF212" s="95">
        <f>IF(R212&lt;&gt;"",IF(LEFT(R212,1)="S", Calculs!$C$51,0),0)</f>
        <v>0</v>
      </c>
      <c r="BG212" s="95">
        <f>SUMIF(Calculs!$B$41:$B$46,LEFT(S212,2),Calculs!$C$41:$C$46)</f>
        <v>0</v>
      </c>
      <c r="BH212" s="95">
        <f>IF(T212&lt;&gt;"",IF(LEFT(T212,1)="S", Calculs!$C$48,0),0)</f>
        <v>0</v>
      </c>
      <c r="BI212" s="95">
        <f>IF(W212&lt;&gt;"",IF(LEFT(W212,3)="ETT", Calculs!$C$37,0),0)</f>
        <v>0</v>
      </c>
      <c r="BJ212" s="95">
        <f>IF(X212&lt;&gt;"",IF(LEFT(X212,1)="S", Calculs!$C$51,0),0)</f>
        <v>0</v>
      </c>
      <c r="BK212" s="95">
        <f>IF(Y212&lt;&gt;"",IF(LEFT(Y212,1)="S", Calculs!$C$52,0),0)</f>
        <v>0</v>
      </c>
      <c r="BL212" s="96" t="str">
        <f t="shared" si="66"/>
        <v/>
      </c>
      <c r="BM212" s="95">
        <f>SUMIF(Calculs!$B$32:$B$36,TRIM(BL212),Calculs!$C$32:$C$36)</f>
        <v>0</v>
      </c>
      <c r="BN212" s="95">
        <f>IF(V212&lt;&gt;"",IF(LEFT(V212,1)="S", SUMIF(Calculs!$B$57:$B$61, TRIM(BL212), Calculs!$C$57:$C$61),0),0)</f>
        <v>0</v>
      </c>
      <c r="BO212" s="93" t="str">
        <f t="shared" si="67"/>
        <v>N</v>
      </c>
      <c r="BP212" s="95">
        <f t="shared" si="68"/>
        <v>0</v>
      </c>
      <c r="BQ212" s="95" t="e">
        <f t="shared" si="69"/>
        <v>#VALUE!</v>
      </c>
      <c r="BR212" s="95" t="e">
        <f t="shared" si="70"/>
        <v>#VALUE!</v>
      </c>
    </row>
    <row r="213" spans="1:70" ht="12.75" customHeight="1">
      <c r="A213" s="81"/>
      <c r="B213" s="107"/>
      <c r="C213" s="1"/>
      <c r="D213" s="1"/>
      <c r="E213" s="1"/>
      <c r="F213" s="1"/>
      <c r="G213" s="1"/>
      <c r="H213" s="34"/>
      <c r="I213" s="83"/>
      <c r="J213" s="83"/>
      <c r="K213" s="83"/>
      <c r="L213" s="83"/>
      <c r="M213" s="83"/>
      <c r="N213" s="83"/>
      <c r="O213" s="83"/>
      <c r="P213" s="83"/>
      <c r="Q213" s="83"/>
      <c r="R213" s="1"/>
      <c r="S213" s="84"/>
      <c r="T213" s="84"/>
      <c r="V213" s="84"/>
      <c r="W213" s="83"/>
      <c r="X213" s="83"/>
      <c r="Y213" s="83"/>
      <c r="Z213" s="1"/>
      <c r="AA213" s="1"/>
      <c r="AB213" s="3"/>
      <c r="AC213" s="84"/>
      <c r="AD213" s="84"/>
      <c r="AE213" s="84"/>
      <c r="AF213" s="85"/>
      <c r="AG213" s="86"/>
      <c r="AH213" s="86"/>
      <c r="AI213" s="86"/>
      <c r="AJ213" s="86"/>
      <c r="AK213" s="87"/>
      <c r="AL213" s="87"/>
      <c r="AM213" s="87"/>
      <c r="AN213" s="87"/>
      <c r="AO213" s="88"/>
      <c r="AP213" s="89"/>
      <c r="AQ213" s="90" t="str">
        <f t="shared" si="57"/>
        <v/>
      </c>
      <c r="AR213" s="91">
        <f t="shared" si="58"/>
        <v>2</v>
      </c>
      <c r="AS213" s="92" t="str">
        <f t="shared" si="59"/>
        <v/>
      </c>
      <c r="AT213" s="93">
        <f t="shared" si="60"/>
        <v>0</v>
      </c>
      <c r="AU213" s="93">
        <f t="shared" si="61"/>
        <v>0</v>
      </c>
      <c r="AV213" s="93" t="str">
        <f t="shared" si="62"/>
        <v>01N</v>
      </c>
      <c r="AW213" s="94" t="str">
        <f t="shared" si="63"/>
        <v/>
      </c>
      <c r="AX213" s="95">
        <f>SUMIF(Calculs!$B$2:$B$34,AW213,Calculs!$C$2:$C$34)</f>
        <v>0</v>
      </c>
      <c r="AY213" s="95">
        <f>IF(K213&lt;&gt;"",IF(LEFT(K213,1)="S", Calculs!$C$55,0),0)</f>
        <v>0</v>
      </c>
      <c r="AZ213" s="95">
        <f>IF(L213&lt;&gt;"",IF(LEFT(L213,1)="S", Calculs!$C$51,0),0)</f>
        <v>0</v>
      </c>
      <c r="BA213" s="95">
        <f>IF(M213&lt;&gt;"",IF(LEFT(M213,1)="S", Calculs!$C$52,0),0)</f>
        <v>0</v>
      </c>
      <c r="BB213" s="96" t="str">
        <f t="shared" si="64"/>
        <v/>
      </c>
      <c r="BC213" s="207" t="str">
        <f t="shared" si="65"/>
        <v/>
      </c>
      <c r="BD213" s="96">
        <f>SUMIF(Calculs!$B$2:$B$34,BB213,Calculs!$C$2:$C$34)</f>
        <v>0</v>
      </c>
      <c r="BE213" s="95">
        <f>IF(Q213&lt;&gt;"",IF(LEFT(Q213,1)="S", Calculs!$C$52,0),0)</f>
        <v>0</v>
      </c>
      <c r="BF213" s="95">
        <f>IF(R213&lt;&gt;"",IF(LEFT(R213,1)="S", Calculs!$C$51,0),0)</f>
        <v>0</v>
      </c>
      <c r="BG213" s="95">
        <f>SUMIF(Calculs!$B$41:$B$46,LEFT(S213,2),Calculs!$C$41:$C$46)</f>
        <v>0</v>
      </c>
      <c r="BH213" s="95">
        <f>IF(T213&lt;&gt;"",IF(LEFT(T213,1)="S", Calculs!$C$48,0),0)</f>
        <v>0</v>
      </c>
      <c r="BI213" s="95">
        <f>IF(W213&lt;&gt;"",IF(LEFT(W213,3)="ETT", Calculs!$C$37,0),0)</f>
        <v>0</v>
      </c>
      <c r="BJ213" s="95">
        <f>IF(X213&lt;&gt;"",IF(LEFT(X213,1)="S", Calculs!$C$51,0),0)</f>
        <v>0</v>
      </c>
      <c r="BK213" s="95">
        <f>IF(Y213&lt;&gt;"",IF(LEFT(Y213,1)="S", Calculs!$C$52,0),0)</f>
        <v>0</v>
      </c>
      <c r="BL213" s="96" t="str">
        <f t="shared" si="66"/>
        <v/>
      </c>
      <c r="BM213" s="95">
        <f>SUMIF(Calculs!$B$32:$B$36,TRIM(BL213),Calculs!$C$32:$C$36)</f>
        <v>0</v>
      </c>
      <c r="BN213" s="95">
        <f>IF(V213&lt;&gt;"",IF(LEFT(V213,1)="S", SUMIF(Calculs!$B$57:$B$61, TRIM(BL213), Calculs!$C$57:$C$61),0),0)</f>
        <v>0</v>
      </c>
      <c r="BO213" s="93" t="str">
        <f t="shared" si="67"/>
        <v>N</v>
      </c>
      <c r="BP213" s="95">
        <f t="shared" si="68"/>
        <v>0</v>
      </c>
      <c r="BQ213" s="95" t="e">
        <f t="shared" si="69"/>
        <v>#VALUE!</v>
      </c>
      <c r="BR213" s="95" t="e">
        <f t="shared" si="70"/>
        <v>#VALUE!</v>
      </c>
    </row>
    <row r="214" spans="1:70" ht="12.75" customHeight="1">
      <c r="A214" s="81"/>
      <c r="B214" s="107"/>
      <c r="C214" s="1"/>
      <c r="D214" s="1"/>
      <c r="E214" s="1"/>
      <c r="F214" s="1"/>
      <c r="G214" s="1"/>
      <c r="H214" s="34"/>
      <c r="I214" s="83"/>
      <c r="J214" s="83"/>
      <c r="K214" s="83"/>
      <c r="L214" s="83"/>
      <c r="M214" s="83"/>
      <c r="N214" s="83"/>
      <c r="O214" s="83"/>
      <c r="P214" s="83"/>
      <c r="Q214" s="83"/>
      <c r="R214" s="1"/>
      <c r="S214" s="84"/>
      <c r="T214" s="84"/>
      <c r="V214" s="84"/>
      <c r="W214" s="83"/>
      <c r="X214" s="83"/>
      <c r="Y214" s="83"/>
      <c r="Z214" s="1"/>
      <c r="AA214" s="1"/>
      <c r="AB214" s="3"/>
      <c r="AC214" s="84"/>
      <c r="AD214" s="84"/>
      <c r="AE214" s="84"/>
      <c r="AF214" s="85"/>
      <c r="AG214" s="86"/>
      <c r="AH214" s="86"/>
      <c r="AI214" s="86"/>
      <c r="AJ214" s="86"/>
      <c r="AK214" s="87"/>
      <c r="AL214" s="87"/>
      <c r="AM214" s="87"/>
      <c r="AN214" s="87"/>
      <c r="AO214" s="88"/>
      <c r="AP214" s="89"/>
      <c r="AQ214" s="90" t="str">
        <f t="shared" si="57"/>
        <v/>
      </c>
      <c r="AR214" s="91">
        <f t="shared" si="58"/>
        <v>2</v>
      </c>
      <c r="AS214" s="92" t="str">
        <f t="shared" si="59"/>
        <v/>
      </c>
      <c r="AT214" s="93">
        <f t="shared" si="60"/>
        <v>0</v>
      </c>
      <c r="AU214" s="93">
        <f t="shared" si="61"/>
        <v>0</v>
      </c>
      <c r="AV214" s="93" t="str">
        <f t="shared" si="62"/>
        <v>01N</v>
      </c>
      <c r="AW214" s="94" t="str">
        <f t="shared" si="63"/>
        <v/>
      </c>
      <c r="AX214" s="95">
        <f>SUMIF(Calculs!$B$2:$B$34,AW214,Calculs!$C$2:$C$34)</f>
        <v>0</v>
      </c>
      <c r="AY214" s="95">
        <f>IF(K214&lt;&gt;"",IF(LEFT(K214,1)="S", Calculs!$C$55,0),0)</f>
        <v>0</v>
      </c>
      <c r="AZ214" s="95">
        <f>IF(L214&lt;&gt;"",IF(LEFT(L214,1)="S", Calculs!$C$51,0),0)</f>
        <v>0</v>
      </c>
      <c r="BA214" s="95">
        <f>IF(M214&lt;&gt;"",IF(LEFT(M214,1)="S", Calculs!$C$52,0),0)</f>
        <v>0</v>
      </c>
      <c r="BB214" s="96" t="str">
        <f t="shared" si="64"/>
        <v/>
      </c>
      <c r="BC214" s="207" t="str">
        <f t="shared" si="65"/>
        <v/>
      </c>
      <c r="BD214" s="96">
        <f>SUMIF(Calculs!$B$2:$B$34,BB214,Calculs!$C$2:$C$34)</f>
        <v>0</v>
      </c>
      <c r="BE214" s="95">
        <f>IF(Q214&lt;&gt;"",IF(LEFT(Q214,1)="S", Calculs!$C$52,0),0)</f>
        <v>0</v>
      </c>
      <c r="BF214" s="95">
        <f>IF(R214&lt;&gt;"",IF(LEFT(R214,1)="S", Calculs!$C$51,0),0)</f>
        <v>0</v>
      </c>
      <c r="BG214" s="95">
        <f>SUMIF(Calculs!$B$41:$B$46,LEFT(S214,2),Calculs!$C$41:$C$46)</f>
        <v>0</v>
      </c>
      <c r="BH214" s="95">
        <f>IF(T214&lt;&gt;"",IF(LEFT(T214,1)="S", Calculs!$C$48,0),0)</f>
        <v>0</v>
      </c>
      <c r="BI214" s="95">
        <f>IF(W214&lt;&gt;"",IF(LEFT(W214,3)="ETT", Calculs!$C$37,0),0)</f>
        <v>0</v>
      </c>
      <c r="BJ214" s="95">
        <f>IF(X214&lt;&gt;"",IF(LEFT(X214,1)="S", Calculs!$C$51,0),0)</f>
        <v>0</v>
      </c>
      <c r="BK214" s="95">
        <f>IF(Y214&lt;&gt;"",IF(LEFT(Y214,1)="S", Calculs!$C$52,0),0)</f>
        <v>0</v>
      </c>
      <c r="BL214" s="96" t="str">
        <f t="shared" si="66"/>
        <v/>
      </c>
      <c r="BM214" s="95">
        <f>SUMIF(Calculs!$B$32:$B$36,TRIM(BL214),Calculs!$C$32:$C$36)</f>
        <v>0</v>
      </c>
      <c r="BN214" s="95">
        <f>IF(V214&lt;&gt;"",IF(LEFT(V214,1)="S", SUMIF(Calculs!$B$57:$B$61, TRIM(BL214), Calculs!$C$57:$C$61),0),0)</f>
        <v>0</v>
      </c>
      <c r="BO214" s="93" t="str">
        <f t="shared" si="67"/>
        <v>N</v>
      </c>
      <c r="BP214" s="95">
        <f t="shared" si="68"/>
        <v>0</v>
      </c>
      <c r="BQ214" s="95" t="e">
        <f t="shared" si="69"/>
        <v>#VALUE!</v>
      </c>
      <c r="BR214" s="95" t="e">
        <f t="shared" si="70"/>
        <v>#VALUE!</v>
      </c>
    </row>
    <row r="215" spans="1:70" ht="12.75" customHeight="1">
      <c r="A215" s="81"/>
      <c r="B215" s="107"/>
      <c r="C215" s="1"/>
      <c r="D215" s="1"/>
      <c r="E215" s="1"/>
      <c r="F215" s="1"/>
      <c r="G215" s="1"/>
      <c r="H215" s="34"/>
      <c r="I215" s="83"/>
      <c r="J215" s="83"/>
      <c r="K215" s="83"/>
      <c r="L215" s="83"/>
      <c r="M215" s="83"/>
      <c r="N215" s="83"/>
      <c r="O215" s="83"/>
      <c r="P215" s="83"/>
      <c r="Q215" s="83"/>
      <c r="R215" s="1"/>
      <c r="S215" s="84"/>
      <c r="T215" s="84"/>
      <c r="V215" s="84"/>
      <c r="W215" s="83"/>
      <c r="X215" s="83"/>
      <c r="Y215" s="83"/>
      <c r="Z215" s="1"/>
      <c r="AA215" s="1"/>
      <c r="AB215" s="3"/>
      <c r="AC215" s="84"/>
      <c r="AD215" s="84"/>
      <c r="AE215" s="84"/>
      <c r="AF215" s="85"/>
      <c r="AG215" s="86"/>
      <c r="AH215" s="86"/>
      <c r="AI215" s="86"/>
      <c r="AJ215" s="86"/>
      <c r="AK215" s="87"/>
      <c r="AL215" s="87"/>
      <c r="AM215" s="87"/>
      <c r="AN215" s="87"/>
      <c r="AO215" s="88"/>
      <c r="AP215" s="89"/>
      <c r="AQ215" s="90" t="str">
        <f t="shared" si="57"/>
        <v/>
      </c>
      <c r="AR215" s="91">
        <f t="shared" si="58"/>
        <v>2</v>
      </c>
      <c r="AS215" s="92" t="str">
        <f t="shared" si="59"/>
        <v/>
      </c>
      <c r="AT215" s="93">
        <f t="shared" si="60"/>
        <v>0</v>
      </c>
      <c r="AU215" s="93">
        <f t="shared" si="61"/>
        <v>0</v>
      </c>
      <c r="AV215" s="93" t="str">
        <f t="shared" si="62"/>
        <v>01N</v>
      </c>
      <c r="AW215" s="94" t="str">
        <f t="shared" si="63"/>
        <v/>
      </c>
      <c r="AX215" s="95">
        <f>SUMIF(Calculs!$B$2:$B$34,AW215,Calculs!$C$2:$C$34)</f>
        <v>0</v>
      </c>
      <c r="AY215" s="95">
        <f>IF(K215&lt;&gt;"",IF(LEFT(K215,1)="S", Calculs!$C$55,0),0)</f>
        <v>0</v>
      </c>
      <c r="AZ215" s="95">
        <f>IF(L215&lt;&gt;"",IF(LEFT(L215,1)="S", Calculs!$C$51,0),0)</f>
        <v>0</v>
      </c>
      <c r="BA215" s="95">
        <f>IF(M215&lt;&gt;"",IF(LEFT(M215,1)="S", Calculs!$C$52,0),0)</f>
        <v>0</v>
      </c>
      <c r="BB215" s="96" t="str">
        <f t="shared" si="64"/>
        <v/>
      </c>
      <c r="BC215" s="207" t="str">
        <f t="shared" si="65"/>
        <v/>
      </c>
      <c r="BD215" s="96">
        <f>SUMIF(Calculs!$B$2:$B$34,BB215,Calculs!$C$2:$C$34)</f>
        <v>0</v>
      </c>
      <c r="BE215" s="95">
        <f>IF(Q215&lt;&gt;"",IF(LEFT(Q215,1)="S", Calculs!$C$52,0),0)</f>
        <v>0</v>
      </c>
      <c r="BF215" s="95">
        <f>IF(R215&lt;&gt;"",IF(LEFT(R215,1)="S", Calculs!$C$51,0),0)</f>
        <v>0</v>
      </c>
      <c r="BG215" s="95">
        <f>SUMIF(Calculs!$B$41:$B$46,LEFT(S215,2),Calculs!$C$41:$C$46)</f>
        <v>0</v>
      </c>
      <c r="BH215" s="95">
        <f>IF(T215&lt;&gt;"",IF(LEFT(T215,1)="S", Calculs!$C$48,0),0)</f>
        <v>0</v>
      </c>
      <c r="BI215" s="95">
        <f>IF(W215&lt;&gt;"",IF(LEFT(W215,3)="ETT", Calculs!$C$37,0),0)</f>
        <v>0</v>
      </c>
      <c r="BJ215" s="95">
        <f>IF(X215&lt;&gt;"",IF(LEFT(X215,1)="S", Calculs!$C$51,0),0)</f>
        <v>0</v>
      </c>
      <c r="BK215" s="95">
        <f>IF(Y215&lt;&gt;"",IF(LEFT(Y215,1)="S", Calculs!$C$52,0),0)</f>
        <v>0</v>
      </c>
      <c r="BL215" s="96" t="str">
        <f t="shared" si="66"/>
        <v/>
      </c>
      <c r="BM215" s="95">
        <f>SUMIF(Calculs!$B$32:$B$36,TRIM(BL215),Calculs!$C$32:$C$36)</f>
        <v>0</v>
      </c>
      <c r="BN215" s="95">
        <f>IF(V215&lt;&gt;"",IF(LEFT(V215,1)="S", SUMIF(Calculs!$B$57:$B$61, TRIM(BL215), Calculs!$C$57:$C$61),0),0)</f>
        <v>0</v>
      </c>
      <c r="BO215" s="93" t="str">
        <f t="shared" si="67"/>
        <v>N</v>
      </c>
      <c r="BP215" s="95">
        <f t="shared" si="68"/>
        <v>0</v>
      </c>
      <c r="BQ215" s="95" t="e">
        <f t="shared" si="69"/>
        <v>#VALUE!</v>
      </c>
      <c r="BR215" s="95" t="e">
        <f t="shared" si="70"/>
        <v>#VALUE!</v>
      </c>
    </row>
    <row r="216" spans="1:70" ht="12.75" customHeight="1">
      <c r="A216" s="81"/>
      <c r="B216" s="107"/>
      <c r="C216" s="1"/>
      <c r="D216" s="1"/>
      <c r="E216" s="1"/>
      <c r="F216" s="1"/>
      <c r="G216" s="1"/>
      <c r="H216" s="34"/>
      <c r="I216" s="83"/>
      <c r="J216" s="83"/>
      <c r="K216" s="83"/>
      <c r="L216" s="83"/>
      <c r="M216" s="83"/>
      <c r="N216" s="83"/>
      <c r="O216" s="83"/>
      <c r="P216" s="83"/>
      <c r="Q216" s="83"/>
      <c r="R216" s="1"/>
      <c r="S216" s="84"/>
      <c r="T216" s="84"/>
      <c r="V216" s="84"/>
      <c r="W216" s="83"/>
      <c r="X216" s="83"/>
      <c r="Y216" s="83"/>
      <c r="Z216" s="1"/>
      <c r="AA216" s="1"/>
      <c r="AB216" s="3"/>
      <c r="AC216" s="84"/>
      <c r="AD216" s="84"/>
      <c r="AE216" s="84"/>
      <c r="AF216" s="85"/>
      <c r="AG216" s="86"/>
      <c r="AH216" s="86"/>
      <c r="AI216" s="86"/>
      <c r="AJ216" s="86"/>
      <c r="AK216" s="87"/>
      <c r="AL216" s="87"/>
      <c r="AM216" s="87"/>
      <c r="AN216" s="87"/>
      <c r="AO216" s="88"/>
      <c r="AP216" s="89"/>
      <c r="AQ216" s="90" t="str">
        <f t="shared" si="57"/>
        <v/>
      </c>
      <c r="AR216" s="91">
        <f t="shared" si="58"/>
        <v>2</v>
      </c>
      <c r="AS216" s="92" t="str">
        <f t="shared" si="59"/>
        <v/>
      </c>
      <c r="AT216" s="93">
        <f t="shared" si="60"/>
        <v>0</v>
      </c>
      <c r="AU216" s="93">
        <f t="shared" si="61"/>
        <v>0</v>
      </c>
      <c r="AV216" s="93" t="str">
        <f t="shared" si="62"/>
        <v>01N</v>
      </c>
      <c r="AW216" s="94" t="str">
        <f t="shared" si="63"/>
        <v/>
      </c>
      <c r="AX216" s="95">
        <f>SUMIF(Calculs!$B$2:$B$34,AW216,Calculs!$C$2:$C$34)</f>
        <v>0</v>
      </c>
      <c r="AY216" s="95">
        <f>IF(K216&lt;&gt;"",IF(LEFT(K216,1)="S", Calculs!$C$55,0),0)</f>
        <v>0</v>
      </c>
      <c r="AZ216" s="95">
        <f>IF(L216&lt;&gt;"",IF(LEFT(L216,1)="S", Calculs!$C$51,0),0)</f>
        <v>0</v>
      </c>
      <c r="BA216" s="95">
        <f>IF(M216&lt;&gt;"",IF(LEFT(M216,1)="S", Calculs!$C$52,0),0)</f>
        <v>0</v>
      </c>
      <c r="BB216" s="96" t="str">
        <f t="shared" si="64"/>
        <v/>
      </c>
      <c r="BC216" s="207" t="str">
        <f t="shared" si="65"/>
        <v/>
      </c>
      <c r="BD216" s="96">
        <f>SUMIF(Calculs!$B$2:$B$34,BB216,Calculs!$C$2:$C$34)</f>
        <v>0</v>
      </c>
      <c r="BE216" s="95">
        <f>IF(Q216&lt;&gt;"",IF(LEFT(Q216,1)="S", Calculs!$C$52,0),0)</f>
        <v>0</v>
      </c>
      <c r="BF216" s="95">
        <f>IF(R216&lt;&gt;"",IF(LEFT(R216,1)="S", Calculs!$C$51,0),0)</f>
        <v>0</v>
      </c>
      <c r="BG216" s="95">
        <f>SUMIF(Calculs!$B$41:$B$46,LEFT(S216,2),Calculs!$C$41:$C$46)</f>
        <v>0</v>
      </c>
      <c r="BH216" s="95">
        <f>IF(T216&lt;&gt;"",IF(LEFT(T216,1)="S", Calculs!$C$48,0),0)</f>
        <v>0</v>
      </c>
      <c r="BI216" s="95">
        <f>IF(W216&lt;&gt;"",IF(LEFT(W216,3)="ETT", Calculs!$C$37,0),0)</f>
        <v>0</v>
      </c>
      <c r="BJ216" s="95">
        <f>IF(X216&lt;&gt;"",IF(LEFT(X216,1)="S", Calculs!$C$51,0),0)</f>
        <v>0</v>
      </c>
      <c r="BK216" s="95">
        <f>IF(Y216&lt;&gt;"",IF(LEFT(Y216,1)="S", Calculs!$C$52,0),0)</f>
        <v>0</v>
      </c>
      <c r="BL216" s="96" t="str">
        <f t="shared" si="66"/>
        <v/>
      </c>
      <c r="BM216" s="95">
        <f>SUMIF(Calculs!$B$32:$B$36,TRIM(BL216),Calculs!$C$32:$C$36)</f>
        <v>0</v>
      </c>
      <c r="BN216" s="95">
        <f>IF(V216&lt;&gt;"",IF(LEFT(V216,1)="S", SUMIF(Calculs!$B$57:$B$61, TRIM(BL216), Calculs!$C$57:$C$61),0),0)</f>
        <v>0</v>
      </c>
      <c r="BO216" s="93" t="str">
        <f t="shared" si="67"/>
        <v>N</v>
      </c>
      <c r="BP216" s="95">
        <f t="shared" si="68"/>
        <v>0</v>
      </c>
      <c r="BQ216" s="95" t="e">
        <f t="shared" si="69"/>
        <v>#VALUE!</v>
      </c>
      <c r="BR216" s="95" t="e">
        <f t="shared" si="70"/>
        <v>#VALUE!</v>
      </c>
    </row>
    <row r="217" spans="1:70" ht="12.75" customHeight="1">
      <c r="A217" s="81"/>
      <c r="B217" s="107"/>
      <c r="C217" s="1"/>
      <c r="D217" s="1"/>
      <c r="E217" s="1"/>
      <c r="F217" s="1"/>
      <c r="G217" s="1"/>
      <c r="H217" s="34"/>
      <c r="I217" s="83"/>
      <c r="J217" s="83"/>
      <c r="K217" s="83"/>
      <c r="L217" s="83"/>
      <c r="M217" s="83"/>
      <c r="N217" s="83"/>
      <c r="O217" s="83"/>
      <c r="P217" s="83"/>
      <c r="Q217" s="83"/>
      <c r="R217" s="1"/>
      <c r="S217" s="84"/>
      <c r="T217" s="84"/>
      <c r="V217" s="84"/>
      <c r="W217" s="83"/>
      <c r="X217" s="83"/>
      <c r="Y217" s="83"/>
      <c r="Z217" s="1"/>
      <c r="AA217" s="1"/>
      <c r="AB217" s="3"/>
      <c r="AC217" s="84"/>
      <c r="AD217" s="84"/>
      <c r="AE217" s="84"/>
      <c r="AF217" s="85"/>
      <c r="AG217" s="86"/>
      <c r="AH217" s="86"/>
      <c r="AI217" s="86"/>
      <c r="AJ217" s="86"/>
      <c r="AK217" s="87"/>
      <c r="AL217" s="87"/>
      <c r="AM217" s="87"/>
      <c r="AN217" s="87"/>
      <c r="AO217" s="88"/>
      <c r="AP217" s="89"/>
      <c r="AQ217" s="90" t="str">
        <f t="shared" si="57"/>
        <v/>
      </c>
      <c r="AR217" s="91">
        <f t="shared" si="58"/>
        <v>2</v>
      </c>
      <c r="AS217" s="92" t="str">
        <f t="shared" si="59"/>
        <v/>
      </c>
      <c r="AT217" s="93">
        <f t="shared" si="60"/>
        <v>0</v>
      </c>
      <c r="AU217" s="93">
        <f t="shared" si="61"/>
        <v>0</v>
      </c>
      <c r="AV217" s="93" t="str">
        <f t="shared" si="62"/>
        <v>01N</v>
      </c>
      <c r="AW217" s="94" t="str">
        <f t="shared" si="63"/>
        <v/>
      </c>
      <c r="AX217" s="95">
        <f>SUMIF(Calculs!$B$2:$B$34,AW217,Calculs!$C$2:$C$34)</f>
        <v>0</v>
      </c>
      <c r="AY217" s="95">
        <f>IF(K217&lt;&gt;"",IF(LEFT(K217,1)="S", Calculs!$C$55,0),0)</f>
        <v>0</v>
      </c>
      <c r="AZ217" s="95">
        <f>IF(L217&lt;&gt;"",IF(LEFT(L217,1)="S", Calculs!$C$51,0),0)</f>
        <v>0</v>
      </c>
      <c r="BA217" s="95">
        <f>IF(M217&lt;&gt;"",IF(LEFT(M217,1)="S", Calculs!$C$52,0),0)</f>
        <v>0</v>
      </c>
      <c r="BB217" s="96" t="str">
        <f t="shared" si="64"/>
        <v/>
      </c>
      <c r="BC217" s="207" t="str">
        <f t="shared" si="65"/>
        <v/>
      </c>
      <c r="BD217" s="96">
        <f>SUMIF(Calculs!$B$2:$B$34,BB217,Calculs!$C$2:$C$34)</f>
        <v>0</v>
      </c>
      <c r="BE217" s="95">
        <f>IF(Q217&lt;&gt;"",IF(LEFT(Q217,1)="S", Calculs!$C$52,0),0)</f>
        <v>0</v>
      </c>
      <c r="BF217" s="95">
        <f>IF(R217&lt;&gt;"",IF(LEFT(R217,1)="S", Calculs!$C$51,0),0)</f>
        <v>0</v>
      </c>
      <c r="BG217" s="95">
        <f>SUMIF(Calculs!$B$41:$B$46,LEFT(S217,2),Calculs!$C$41:$C$46)</f>
        <v>0</v>
      </c>
      <c r="BH217" s="95">
        <f>IF(T217&lt;&gt;"",IF(LEFT(T217,1)="S", Calculs!$C$48,0),0)</f>
        <v>0</v>
      </c>
      <c r="BI217" s="95">
        <f>IF(W217&lt;&gt;"",IF(LEFT(W217,3)="ETT", Calculs!$C$37,0),0)</f>
        <v>0</v>
      </c>
      <c r="BJ217" s="95">
        <f>IF(X217&lt;&gt;"",IF(LEFT(X217,1)="S", Calculs!$C$51,0),0)</f>
        <v>0</v>
      </c>
      <c r="BK217" s="95">
        <f>IF(Y217&lt;&gt;"",IF(LEFT(Y217,1)="S", Calculs!$C$52,0),0)</f>
        <v>0</v>
      </c>
      <c r="BL217" s="96" t="str">
        <f t="shared" si="66"/>
        <v/>
      </c>
      <c r="BM217" s="95">
        <f>SUMIF(Calculs!$B$32:$B$36,TRIM(BL217),Calculs!$C$32:$C$36)</f>
        <v>0</v>
      </c>
      <c r="BN217" s="95">
        <f>IF(V217&lt;&gt;"",IF(LEFT(V217,1)="S", SUMIF(Calculs!$B$57:$B$61, TRIM(BL217), Calculs!$C$57:$C$61),0),0)</f>
        <v>0</v>
      </c>
      <c r="BO217" s="93" t="str">
        <f t="shared" si="67"/>
        <v>N</v>
      </c>
      <c r="BP217" s="95">
        <f t="shared" si="68"/>
        <v>0</v>
      </c>
      <c r="BQ217" s="95" t="e">
        <f t="shared" si="69"/>
        <v>#VALUE!</v>
      </c>
      <c r="BR217" s="95" t="e">
        <f t="shared" si="70"/>
        <v>#VALUE!</v>
      </c>
    </row>
    <row r="218" spans="1:70" ht="12.75" customHeight="1">
      <c r="A218" s="81"/>
      <c r="B218" s="107"/>
      <c r="C218" s="1"/>
      <c r="D218" s="1"/>
      <c r="E218" s="1"/>
      <c r="F218" s="1"/>
      <c r="G218" s="1"/>
      <c r="H218" s="34"/>
      <c r="I218" s="83"/>
      <c r="J218" s="83"/>
      <c r="K218" s="83"/>
      <c r="L218" s="83"/>
      <c r="M218" s="83"/>
      <c r="N218" s="83"/>
      <c r="O218" s="83"/>
      <c r="P218" s="83"/>
      <c r="Q218" s="83"/>
      <c r="R218" s="1"/>
      <c r="S218" s="84"/>
      <c r="T218" s="84"/>
      <c r="V218" s="84"/>
      <c r="W218" s="83"/>
      <c r="X218" s="83"/>
      <c r="Y218" s="83"/>
      <c r="Z218" s="1"/>
      <c r="AA218" s="1"/>
      <c r="AB218" s="3"/>
      <c r="AC218" s="84"/>
      <c r="AD218" s="84"/>
      <c r="AE218" s="84"/>
      <c r="AF218" s="85"/>
      <c r="AG218" s="86"/>
      <c r="AH218" s="86"/>
      <c r="AI218" s="86"/>
      <c r="AJ218" s="86"/>
      <c r="AK218" s="87"/>
      <c r="AL218" s="87"/>
      <c r="AM218" s="87"/>
      <c r="AN218" s="87"/>
      <c r="AO218" s="88"/>
      <c r="AP218" s="89"/>
      <c r="AQ218" s="90" t="str">
        <f t="shared" si="57"/>
        <v/>
      </c>
      <c r="AR218" s="91">
        <f t="shared" si="58"/>
        <v>2</v>
      </c>
      <c r="AS218" s="92" t="str">
        <f t="shared" si="59"/>
        <v/>
      </c>
      <c r="AT218" s="93">
        <f t="shared" si="60"/>
        <v>0</v>
      </c>
      <c r="AU218" s="93">
        <f t="shared" si="61"/>
        <v>0</v>
      </c>
      <c r="AV218" s="93" t="str">
        <f t="shared" si="62"/>
        <v>01N</v>
      </c>
      <c r="AW218" s="94" t="str">
        <f t="shared" si="63"/>
        <v/>
      </c>
      <c r="AX218" s="95">
        <f>SUMIF(Calculs!$B$2:$B$34,AW218,Calculs!$C$2:$C$34)</f>
        <v>0</v>
      </c>
      <c r="AY218" s="95">
        <f>IF(K218&lt;&gt;"",IF(LEFT(K218,1)="S", Calculs!$C$55,0),0)</f>
        <v>0</v>
      </c>
      <c r="AZ218" s="95">
        <f>IF(L218&lt;&gt;"",IF(LEFT(L218,1)="S", Calculs!$C$51,0),0)</f>
        <v>0</v>
      </c>
      <c r="BA218" s="95">
        <f>IF(M218&lt;&gt;"",IF(LEFT(M218,1)="S", Calculs!$C$52,0),0)</f>
        <v>0</v>
      </c>
      <c r="BB218" s="96" t="str">
        <f t="shared" si="64"/>
        <v/>
      </c>
      <c r="BC218" s="207" t="str">
        <f t="shared" si="65"/>
        <v/>
      </c>
      <c r="BD218" s="96">
        <f>SUMIF(Calculs!$B$2:$B$34,BB218,Calculs!$C$2:$C$34)</f>
        <v>0</v>
      </c>
      <c r="BE218" s="95">
        <f>IF(Q218&lt;&gt;"",IF(LEFT(Q218,1)="S", Calculs!$C$52,0),0)</f>
        <v>0</v>
      </c>
      <c r="BF218" s="95">
        <f>IF(R218&lt;&gt;"",IF(LEFT(R218,1)="S", Calculs!$C$51,0),0)</f>
        <v>0</v>
      </c>
      <c r="BG218" s="95">
        <f>SUMIF(Calculs!$B$41:$B$46,LEFT(S218,2),Calculs!$C$41:$C$46)</f>
        <v>0</v>
      </c>
      <c r="BH218" s="95">
        <f>IF(T218&lt;&gt;"",IF(LEFT(T218,1)="S", Calculs!$C$48,0),0)</f>
        <v>0</v>
      </c>
      <c r="BI218" s="95">
        <f>IF(W218&lt;&gt;"",IF(LEFT(W218,3)="ETT", Calculs!$C$37,0),0)</f>
        <v>0</v>
      </c>
      <c r="BJ218" s="95">
        <f>IF(X218&lt;&gt;"",IF(LEFT(X218,1)="S", Calculs!$C$51,0),0)</f>
        <v>0</v>
      </c>
      <c r="BK218" s="95">
        <f>IF(Y218&lt;&gt;"",IF(LEFT(Y218,1)="S", Calculs!$C$52,0),0)</f>
        <v>0</v>
      </c>
      <c r="BL218" s="96" t="str">
        <f t="shared" si="66"/>
        <v/>
      </c>
      <c r="BM218" s="95">
        <f>SUMIF(Calculs!$B$32:$B$36,TRIM(BL218),Calculs!$C$32:$C$36)</f>
        <v>0</v>
      </c>
      <c r="BN218" s="95">
        <f>IF(V218&lt;&gt;"",IF(LEFT(V218,1)="S", SUMIF(Calculs!$B$57:$B$61, TRIM(BL218), Calculs!$C$57:$C$61),0),0)</f>
        <v>0</v>
      </c>
      <c r="BO218" s="93" t="str">
        <f t="shared" si="67"/>
        <v>N</v>
      </c>
      <c r="BP218" s="95">
        <f t="shared" si="68"/>
        <v>0</v>
      </c>
      <c r="BQ218" s="95" t="e">
        <f t="shared" si="69"/>
        <v>#VALUE!</v>
      </c>
      <c r="BR218" s="95" t="e">
        <f t="shared" si="70"/>
        <v>#VALUE!</v>
      </c>
    </row>
    <row r="219" spans="1:70" ht="12.75" customHeight="1">
      <c r="A219" s="81"/>
      <c r="B219" s="107"/>
      <c r="C219" s="1"/>
      <c r="D219" s="1"/>
      <c r="E219" s="1"/>
      <c r="F219" s="1"/>
      <c r="G219" s="1"/>
      <c r="H219" s="34"/>
      <c r="I219" s="83"/>
      <c r="J219" s="83"/>
      <c r="K219" s="83"/>
      <c r="L219" s="83"/>
      <c r="M219" s="83"/>
      <c r="N219" s="83"/>
      <c r="O219" s="83"/>
      <c r="P219" s="83"/>
      <c r="Q219" s="83"/>
      <c r="R219" s="1"/>
      <c r="S219" s="84"/>
      <c r="T219" s="84"/>
      <c r="V219" s="84"/>
      <c r="W219" s="83"/>
      <c r="X219" s="83"/>
      <c r="Y219" s="83"/>
      <c r="Z219" s="1"/>
      <c r="AA219" s="1"/>
      <c r="AB219" s="3"/>
      <c r="AC219" s="84"/>
      <c r="AD219" s="84"/>
      <c r="AE219" s="84"/>
      <c r="AF219" s="85"/>
      <c r="AG219" s="86"/>
      <c r="AH219" s="86"/>
      <c r="AI219" s="86"/>
      <c r="AJ219" s="86"/>
      <c r="AK219" s="87"/>
      <c r="AL219" s="87"/>
      <c r="AM219" s="87"/>
      <c r="AN219" s="87"/>
      <c r="AO219" s="88"/>
      <c r="AP219" s="89"/>
      <c r="AQ219" s="90" t="str">
        <f t="shared" si="57"/>
        <v/>
      </c>
      <c r="AR219" s="91">
        <f t="shared" si="58"/>
        <v>2</v>
      </c>
      <c r="AS219" s="92" t="str">
        <f t="shared" si="59"/>
        <v/>
      </c>
      <c r="AT219" s="93">
        <f t="shared" si="60"/>
        <v>0</v>
      </c>
      <c r="AU219" s="93">
        <f t="shared" si="61"/>
        <v>0</v>
      </c>
      <c r="AV219" s="93" t="str">
        <f t="shared" si="62"/>
        <v>01N</v>
      </c>
      <c r="AW219" s="94" t="str">
        <f t="shared" si="63"/>
        <v/>
      </c>
      <c r="AX219" s="95">
        <f>SUMIF(Calculs!$B$2:$B$34,AW219,Calculs!$C$2:$C$34)</f>
        <v>0</v>
      </c>
      <c r="AY219" s="95">
        <f>IF(K219&lt;&gt;"",IF(LEFT(K219,1)="S", Calculs!$C$55,0),0)</f>
        <v>0</v>
      </c>
      <c r="AZ219" s="95">
        <f>IF(L219&lt;&gt;"",IF(LEFT(L219,1)="S", Calculs!$C$51,0),0)</f>
        <v>0</v>
      </c>
      <c r="BA219" s="95">
        <f>IF(M219&lt;&gt;"",IF(LEFT(M219,1)="S", Calculs!$C$52,0),0)</f>
        <v>0</v>
      </c>
      <c r="BB219" s="96" t="str">
        <f t="shared" si="64"/>
        <v/>
      </c>
      <c r="BC219" s="207" t="str">
        <f t="shared" si="65"/>
        <v/>
      </c>
      <c r="BD219" s="96">
        <f>SUMIF(Calculs!$B$2:$B$34,BB219,Calculs!$C$2:$C$34)</f>
        <v>0</v>
      </c>
      <c r="BE219" s="95">
        <f>IF(Q219&lt;&gt;"",IF(LEFT(Q219,1)="S", Calculs!$C$52,0),0)</f>
        <v>0</v>
      </c>
      <c r="BF219" s="95">
        <f>IF(R219&lt;&gt;"",IF(LEFT(R219,1)="S", Calculs!$C$51,0),0)</f>
        <v>0</v>
      </c>
      <c r="BG219" s="95">
        <f>SUMIF(Calculs!$B$41:$B$46,LEFT(S219,2),Calculs!$C$41:$C$46)</f>
        <v>0</v>
      </c>
      <c r="BH219" s="95">
        <f>IF(T219&lt;&gt;"",IF(LEFT(T219,1)="S", Calculs!$C$48,0),0)</f>
        <v>0</v>
      </c>
      <c r="BI219" s="95">
        <f>IF(W219&lt;&gt;"",IF(LEFT(W219,3)="ETT", Calculs!$C$37,0),0)</f>
        <v>0</v>
      </c>
      <c r="BJ219" s="95">
        <f>IF(X219&lt;&gt;"",IF(LEFT(X219,1)="S", Calculs!$C$51,0),0)</f>
        <v>0</v>
      </c>
      <c r="BK219" s="95">
        <f>IF(Y219&lt;&gt;"",IF(LEFT(Y219,1)="S", Calculs!$C$52,0),0)</f>
        <v>0</v>
      </c>
      <c r="BL219" s="96" t="str">
        <f t="shared" si="66"/>
        <v/>
      </c>
      <c r="BM219" s="95">
        <f>SUMIF(Calculs!$B$32:$B$36,TRIM(BL219),Calculs!$C$32:$C$36)</f>
        <v>0</v>
      </c>
      <c r="BN219" s="95">
        <f>IF(V219&lt;&gt;"",IF(LEFT(V219,1)="S", SUMIF(Calculs!$B$57:$B$61, TRIM(BL219), Calculs!$C$57:$C$61),0),0)</f>
        <v>0</v>
      </c>
      <c r="BO219" s="93" t="str">
        <f t="shared" si="67"/>
        <v>N</v>
      </c>
      <c r="BP219" s="95">
        <f t="shared" si="68"/>
        <v>0</v>
      </c>
      <c r="BQ219" s="95" t="e">
        <f t="shared" si="69"/>
        <v>#VALUE!</v>
      </c>
      <c r="BR219" s="95" t="e">
        <f t="shared" si="70"/>
        <v>#VALUE!</v>
      </c>
    </row>
    <row r="220" spans="1:70" ht="12.75" customHeight="1">
      <c r="A220" s="81"/>
      <c r="B220" s="107"/>
      <c r="C220" s="1"/>
      <c r="D220" s="1"/>
      <c r="E220" s="1"/>
      <c r="F220" s="1"/>
      <c r="G220" s="1"/>
      <c r="H220" s="34"/>
      <c r="I220" s="83"/>
      <c r="J220" s="83"/>
      <c r="K220" s="83"/>
      <c r="L220" s="83"/>
      <c r="M220" s="83"/>
      <c r="N220" s="83"/>
      <c r="O220" s="83"/>
      <c r="P220" s="83"/>
      <c r="Q220" s="83"/>
      <c r="R220" s="1"/>
      <c r="S220" s="84"/>
      <c r="T220" s="84"/>
      <c r="V220" s="84"/>
      <c r="W220" s="83"/>
      <c r="X220" s="83"/>
      <c r="Y220" s="83"/>
      <c r="Z220" s="1"/>
      <c r="AA220" s="1"/>
      <c r="AB220" s="3"/>
      <c r="AC220" s="84"/>
      <c r="AD220" s="84"/>
      <c r="AE220" s="84"/>
      <c r="AF220" s="85"/>
      <c r="AG220" s="86"/>
      <c r="AH220" s="86"/>
      <c r="AI220" s="86"/>
      <c r="AJ220" s="86"/>
      <c r="AK220" s="87"/>
      <c r="AL220" s="87"/>
      <c r="AM220" s="87"/>
      <c r="AN220" s="87"/>
      <c r="AO220" s="88"/>
      <c r="AP220" s="89"/>
      <c r="AQ220" s="90" t="str">
        <f t="shared" si="57"/>
        <v/>
      </c>
      <c r="AR220" s="91">
        <f t="shared" si="58"/>
        <v>2</v>
      </c>
      <c r="AS220" s="92" t="str">
        <f t="shared" si="59"/>
        <v/>
      </c>
      <c r="AT220" s="93">
        <f t="shared" si="60"/>
        <v>0</v>
      </c>
      <c r="AU220" s="93">
        <f t="shared" si="61"/>
        <v>0</v>
      </c>
      <c r="AV220" s="93" t="str">
        <f t="shared" si="62"/>
        <v>01N</v>
      </c>
      <c r="AW220" s="94" t="str">
        <f t="shared" si="63"/>
        <v/>
      </c>
      <c r="AX220" s="95">
        <f>SUMIF(Calculs!$B$2:$B$34,AW220,Calculs!$C$2:$C$34)</f>
        <v>0</v>
      </c>
      <c r="AY220" s="95">
        <f>IF(K220&lt;&gt;"",IF(LEFT(K220,1)="S", Calculs!$C$55,0),0)</f>
        <v>0</v>
      </c>
      <c r="AZ220" s="95">
        <f>IF(L220&lt;&gt;"",IF(LEFT(L220,1)="S", Calculs!$C$51,0),0)</f>
        <v>0</v>
      </c>
      <c r="BA220" s="95">
        <f>IF(M220&lt;&gt;"",IF(LEFT(M220,1)="S", Calculs!$C$52,0),0)</f>
        <v>0</v>
      </c>
      <c r="BB220" s="96" t="str">
        <f t="shared" si="64"/>
        <v/>
      </c>
      <c r="BC220" s="207" t="str">
        <f t="shared" si="65"/>
        <v/>
      </c>
      <c r="BD220" s="96">
        <f>SUMIF(Calculs!$B$2:$B$34,BB220,Calculs!$C$2:$C$34)</f>
        <v>0</v>
      </c>
      <c r="BE220" s="95">
        <f>IF(Q220&lt;&gt;"",IF(LEFT(Q220,1)="S", Calculs!$C$52,0),0)</f>
        <v>0</v>
      </c>
      <c r="BF220" s="95">
        <f>IF(R220&lt;&gt;"",IF(LEFT(R220,1)="S", Calculs!$C$51,0),0)</f>
        <v>0</v>
      </c>
      <c r="BG220" s="95">
        <f>SUMIF(Calculs!$B$41:$B$46,LEFT(S220,2),Calculs!$C$41:$C$46)</f>
        <v>0</v>
      </c>
      <c r="BH220" s="95">
        <f>IF(T220&lt;&gt;"",IF(LEFT(T220,1)="S", Calculs!$C$48,0),0)</f>
        <v>0</v>
      </c>
      <c r="BI220" s="95">
        <f>IF(W220&lt;&gt;"",IF(LEFT(W220,3)="ETT", Calculs!$C$37,0),0)</f>
        <v>0</v>
      </c>
      <c r="BJ220" s="95">
        <f>IF(X220&lt;&gt;"",IF(LEFT(X220,1)="S", Calculs!$C$51,0),0)</f>
        <v>0</v>
      </c>
      <c r="BK220" s="95">
        <f>IF(Y220&lt;&gt;"",IF(LEFT(Y220,1)="S", Calculs!$C$52,0),0)</f>
        <v>0</v>
      </c>
      <c r="BL220" s="96" t="str">
        <f t="shared" si="66"/>
        <v/>
      </c>
      <c r="BM220" s="95">
        <f>SUMIF(Calculs!$B$32:$B$36,TRIM(BL220),Calculs!$C$32:$C$36)</f>
        <v>0</v>
      </c>
      <c r="BN220" s="95">
        <f>IF(V220&lt;&gt;"",IF(LEFT(V220,1)="S", SUMIF(Calculs!$B$57:$B$61, TRIM(BL220), Calculs!$C$57:$C$61),0),0)</f>
        <v>0</v>
      </c>
      <c r="BO220" s="93" t="str">
        <f t="shared" si="67"/>
        <v>N</v>
      </c>
      <c r="BP220" s="95">
        <f t="shared" si="68"/>
        <v>0</v>
      </c>
      <c r="BQ220" s="95" t="e">
        <f t="shared" si="69"/>
        <v>#VALUE!</v>
      </c>
      <c r="BR220" s="95" t="e">
        <f t="shared" si="70"/>
        <v>#VALUE!</v>
      </c>
    </row>
    <row r="221" spans="1:70" ht="12.75" customHeight="1">
      <c r="A221" s="81"/>
      <c r="B221" s="107"/>
      <c r="C221" s="1"/>
      <c r="D221" s="1"/>
      <c r="E221" s="1"/>
      <c r="F221" s="1"/>
      <c r="G221" s="1"/>
      <c r="H221" s="34"/>
      <c r="I221" s="83"/>
      <c r="J221" s="83"/>
      <c r="K221" s="83"/>
      <c r="L221" s="83"/>
      <c r="M221" s="83"/>
      <c r="N221" s="83"/>
      <c r="O221" s="83"/>
      <c r="P221" s="83"/>
      <c r="Q221" s="83"/>
      <c r="R221" s="1"/>
      <c r="S221" s="84"/>
      <c r="T221" s="84"/>
      <c r="V221" s="84"/>
      <c r="W221" s="83"/>
      <c r="X221" s="83"/>
      <c r="Y221" s="83"/>
      <c r="Z221" s="1"/>
      <c r="AA221" s="1"/>
      <c r="AB221" s="3"/>
      <c r="AC221" s="84"/>
      <c r="AD221" s="84"/>
      <c r="AE221" s="84"/>
      <c r="AF221" s="85"/>
      <c r="AG221" s="86"/>
      <c r="AH221" s="86"/>
      <c r="AI221" s="86"/>
      <c r="AJ221" s="86"/>
      <c r="AK221" s="87"/>
      <c r="AL221" s="87"/>
      <c r="AM221" s="87"/>
      <c r="AN221" s="87"/>
      <c r="AO221" s="88"/>
      <c r="AP221" s="89"/>
      <c r="AQ221" s="90" t="str">
        <f t="shared" si="57"/>
        <v/>
      </c>
      <c r="AR221" s="91">
        <f t="shared" si="58"/>
        <v>2</v>
      </c>
      <c r="AS221" s="92" t="str">
        <f t="shared" si="59"/>
        <v/>
      </c>
      <c r="AT221" s="93">
        <f t="shared" si="60"/>
        <v>0</v>
      </c>
      <c r="AU221" s="93">
        <f t="shared" si="61"/>
        <v>0</v>
      </c>
      <c r="AV221" s="93" t="str">
        <f t="shared" si="62"/>
        <v>01N</v>
      </c>
      <c r="AW221" s="94" t="str">
        <f t="shared" si="63"/>
        <v/>
      </c>
      <c r="AX221" s="95">
        <f>SUMIF(Calculs!$B$2:$B$34,AW221,Calculs!$C$2:$C$34)</f>
        <v>0</v>
      </c>
      <c r="AY221" s="95">
        <f>IF(K221&lt;&gt;"",IF(LEFT(K221,1)="S", Calculs!$C$55,0),0)</f>
        <v>0</v>
      </c>
      <c r="AZ221" s="95">
        <f>IF(L221&lt;&gt;"",IF(LEFT(L221,1)="S", Calculs!$C$51,0),0)</f>
        <v>0</v>
      </c>
      <c r="BA221" s="95">
        <f>IF(M221&lt;&gt;"",IF(LEFT(M221,1)="S", Calculs!$C$52,0),0)</f>
        <v>0</v>
      </c>
      <c r="BB221" s="96" t="str">
        <f t="shared" si="64"/>
        <v/>
      </c>
      <c r="BC221" s="207" t="str">
        <f t="shared" si="65"/>
        <v/>
      </c>
      <c r="BD221" s="96">
        <f>SUMIF(Calculs!$B$2:$B$34,BB221,Calculs!$C$2:$C$34)</f>
        <v>0</v>
      </c>
      <c r="BE221" s="95">
        <f>IF(Q221&lt;&gt;"",IF(LEFT(Q221,1)="S", Calculs!$C$52,0),0)</f>
        <v>0</v>
      </c>
      <c r="BF221" s="95">
        <f>IF(R221&lt;&gt;"",IF(LEFT(R221,1)="S", Calculs!$C$51,0),0)</f>
        <v>0</v>
      </c>
      <c r="BG221" s="95">
        <f>SUMIF(Calculs!$B$41:$B$46,LEFT(S221,2),Calculs!$C$41:$C$46)</f>
        <v>0</v>
      </c>
      <c r="BH221" s="95">
        <f>IF(T221&lt;&gt;"",IF(LEFT(T221,1)="S", Calculs!$C$48,0),0)</f>
        <v>0</v>
      </c>
      <c r="BI221" s="95">
        <f>IF(W221&lt;&gt;"",IF(LEFT(W221,3)="ETT", Calculs!$C$37,0),0)</f>
        <v>0</v>
      </c>
      <c r="BJ221" s="95">
        <f>IF(X221&lt;&gt;"",IF(LEFT(X221,1)="S", Calculs!$C$51,0),0)</f>
        <v>0</v>
      </c>
      <c r="BK221" s="95">
        <f>IF(Y221&lt;&gt;"",IF(LEFT(Y221,1)="S", Calculs!$C$52,0),0)</f>
        <v>0</v>
      </c>
      <c r="BL221" s="96" t="str">
        <f t="shared" si="66"/>
        <v/>
      </c>
      <c r="BM221" s="95">
        <f>SUMIF(Calculs!$B$32:$B$36,TRIM(BL221),Calculs!$C$32:$C$36)</f>
        <v>0</v>
      </c>
      <c r="BN221" s="95">
        <f>IF(V221&lt;&gt;"",IF(LEFT(V221,1)="S", SUMIF(Calculs!$B$57:$B$61, TRIM(BL221), Calculs!$C$57:$C$61),0),0)</f>
        <v>0</v>
      </c>
      <c r="BO221" s="93" t="str">
        <f t="shared" si="67"/>
        <v>N</v>
      </c>
      <c r="BP221" s="95">
        <f t="shared" si="68"/>
        <v>0</v>
      </c>
      <c r="BQ221" s="95" t="e">
        <f t="shared" si="69"/>
        <v>#VALUE!</v>
      </c>
      <c r="BR221" s="95" t="e">
        <f t="shared" si="70"/>
        <v>#VALUE!</v>
      </c>
    </row>
    <row r="222" spans="1:70" ht="12.75" customHeight="1">
      <c r="A222" s="81"/>
      <c r="B222" s="107"/>
      <c r="C222" s="1"/>
      <c r="D222" s="1"/>
      <c r="E222" s="1"/>
      <c r="F222" s="1"/>
      <c r="G222" s="1"/>
      <c r="H222" s="34"/>
      <c r="I222" s="83"/>
      <c r="J222" s="83"/>
      <c r="K222" s="83"/>
      <c r="L222" s="83"/>
      <c r="M222" s="83"/>
      <c r="N222" s="83"/>
      <c r="O222" s="83"/>
      <c r="P222" s="83"/>
      <c r="Q222" s="83"/>
      <c r="R222" s="1"/>
      <c r="S222" s="84"/>
      <c r="T222" s="84"/>
      <c r="V222" s="84"/>
      <c r="W222" s="83"/>
      <c r="X222" s="83"/>
      <c r="Y222" s="83"/>
      <c r="Z222" s="1"/>
      <c r="AA222" s="1"/>
      <c r="AB222" s="3"/>
      <c r="AC222" s="84"/>
      <c r="AD222" s="84"/>
      <c r="AE222" s="84"/>
      <c r="AF222" s="85"/>
      <c r="AG222" s="86"/>
      <c r="AH222" s="86"/>
      <c r="AI222" s="86"/>
      <c r="AJ222" s="86"/>
      <c r="AK222" s="87"/>
      <c r="AL222" s="87"/>
      <c r="AM222" s="87"/>
      <c r="AN222" s="87"/>
      <c r="AO222" s="88"/>
      <c r="AP222" s="89"/>
      <c r="AQ222" s="90" t="str">
        <f t="shared" si="57"/>
        <v/>
      </c>
      <c r="AR222" s="91">
        <f t="shared" si="58"/>
        <v>2</v>
      </c>
      <c r="AS222" s="92" t="str">
        <f t="shared" si="59"/>
        <v/>
      </c>
      <c r="AT222" s="93">
        <f t="shared" si="60"/>
        <v>0</v>
      </c>
      <c r="AU222" s="93">
        <f t="shared" si="61"/>
        <v>0</v>
      </c>
      <c r="AV222" s="93" t="str">
        <f t="shared" si="62"/>
        <v>01N</v>
      </c>
      <c r="AW222" s="94" t="str">
        <f t="shared" si="63"/>
        <v/>
      </c>
      <c r="AX222" s="95">
        <f>SUMIF(Calculs!$B$2:$B$34,AW222,Calculs!$C$2:$C$34)</f>
        <v>0</v>
      </c>
      <c r="AY222" s="95">
        <f>IF(K222&lt;&gt;"",IF(LEFT(K222,1)="S", Calculs!$C$55,0),0)</f>
        <v>0</v>
      </c>
      <c r="AZ222" s="95">
        <f>IF(L222&lt;&gt;"",IF(LEFT(L222,1)="S", Calculs!$C$51,0),0)</f>
        <v>0</v>
      </c>
      <c r="BA222" s="95">
        <f>IF(M222&lt;&gt;"",IF(LEFT(M222,1)="S", Calculs!$C$52,0),0)</f>
        <v>0</v>
      </c>
      <c r="BB222" s="96" t="str">
        <f t="shared" si="64"/>
        <v/>
      </c>
      <c r="BC222" s="207" t="str">
        <f t="shared" si="65"/>
        <v/>
      </c>
      <c r="BD222" s="96">
        <f>SUMIF(Calculs!$B$2:$B$34,BB222,Calculs!$C$2:$C$34)</f>
        <v>0</v>
      </c>
      <c r="BE222" s="95">
        <f>IF(Q222&lt;&gt;"",IF(LEFT(Q222,1)="S", Calculs!$C$52,0),0)</f>
        <v>0</v>
      </c>
      <c r="BF222" s="95">
        <f>IF(R222&lt;&gt;"",IF(LEFT(R222,1)="S", Calculs!$C$51,0),0)</f>
        <v>0</v>
      </c>
      <c r="BG222" s="95">
        <f>SUMIF(Calculs!$B$41:$B$46,LEFT(S222,2),Calculs!$C$41:$C$46)</f>
        <v>0</v>
      </c>
      <c r="BH222" s="95">
        <f>IF(T222&lt;&gt;"",IF(LEFT(T222,1)="S", Calculs!$C$48,0),0)</f>
        <v>0</v>
      </c>
      <c r="BI222" s="95">
        <f>IF(W222&lt;&gt;"",IF(LEFT(W222,3)="ETT", Calculs!$C$37,0),0)</f>
        <v>0</v>
      </c>
      <c r="BJ222" s="95">
        <f>IF(X222&lt;&gt;"",IF(LEFT(X222,1)="S", Calculs!$C$51,0),0)</f>
        <v>0</v>
      </c>
      <c r="BK222" s="95">
        <f>IF(Y222&lt;&gt;"",IF(LEFT(Y222,1)="S", Calculs!$C$52,0),0)</f>
        <v>0</v>
      </c>
      <c r="BL222" s="96" t="str">
        <f t="shared" si="66"/>
        <v/>
      </c>
      <c r="BM222" s="95">
        <f>SUMIF(Calculs!$B$32:$B$36,TRIM(BL222),Calculs!$C$32:$C$36)</f>
        <v>0</v>
      </c>
      <c r="BN222" s="95">
        <f>IF(V222&lt;&gt;"",IF(LEFT(V222,1)="S", SUMIF(Calculs!$B$57:$B$61, TRIM(BL222), Calculs!$C$57:$C$61),0),0)</f>
        <v>0</v>
      </c>
      <c r="BO222" s="93" t="str">
        <f t="shared" si="67"/>
        <v>N</v>
      </c>
      <c r="BP222" s="95">
        <f t="shared" si="68"/>
        <v>0</v>
      </c>
      <c r="BQ222" s="95" t="e">
        <f t="shared" si="69"/>
        <v>#VALUE!</v>
      </c>
      <c r="BR222" s="95" t="e">
        <f t="shared" si="70"/>
        <v>#VALUE!</v>
      </c>
    </row>
    <row r="223" spans="1:70" ht="12.75" customHeight="1">
      <c r="A223" s="81"/>
      <c r="B223" s="107"/>
      <c r="C223" s="1"/>
      <c r="D223" s="1"/>
      <c r="E223" s="1"/>
      <c r="F223" s="1"/>
      <c r="G223" s="1"/>
      <c r="H223" s="34"/>
      <c r="I223" s="83"/>
      <c r="J223" s="83"/>
      <c r="K223" s="83"/>
      <c r="L223" s="83"/>
      <c r="M223" s="83"/>
      <c r="N223" s="83"/>
      <c r="O223" s="83"/>
      <c r="P223" s="83"/>
      <c r="Q223" s="83"/>
      <c r="R223" s="1"/>
      <c r="S223" s="84"/>
      <c r="T223" s="84"/>
      <c r="V223" s="84"/>
      <c r="W223" s="83"/>
      <c r="X223" s="83"/>
      <c r="Y223" s="83"/>
      <c r="Z223" s="1"/>
      <c r="AA223" s="1"/>
      <c r="AB223" s="3"/>
      <c r="AC223" s="84"/>
      <c r="AD223" s="84"/>
      <c r="AE223" s="84"/>
      <c r="AF223" s="85"/>
      <c r="AG223" s="86"/>
      <c r="AH223" s="86"/>
      <c r="AI223" s="86"/>
      <c r="AJ223" s="86"/>
      <c r="AK223" s="87"/>
      <c r="AL223" s="87"/>
      <c r="AM223" s="87"/>
      <c r="AN223" s="87"/>
      <c r="AO223" s="88"/>
      <c r="AP223" s="89"/>
      <c r="AQ223" s="90" t="str">
        <f t="shared" si="57"/>
        <v/>
      </c>
      <c r="AR223" s="91">
        <f t="shared" si="58"/>
        <v>2</v>
      </c>
      <c r="AS223" s="92" t="str">
        <f t="shared" si="59"/>
        <v/>
      </c>
      <c r="AT223" s="93">
        <f t="shared" si="60"/>
        <v>0</v>
      </c>
      <c r="AU223" s="93">
        <f t="shared" si="61"/>
        <v>0</v>
      </c>
      <c r="AV223" s="93" t="str">
        <f t="shared" si="62"/>
        <v>01N</v>
      </c>
      <c r="AW223" s="94" t="str">
        <f t="shared" si="63"/>
        <v/>
      </c>
      <c r="AX223" s="95">
        <f>SUMIF(Calculs!$B$2:$B$34,AW223,Calculs!$C$2:$C$34)</f>
        <v>0</v>
      </c>
      <c r="AY223" s="95">
        <f>IF(K223&lt;&gt;"",IF(LEFT(K223,1)="S", Calculs!$C$55,0),0)</f>
        <v>0</v>
      </c>
      <c r="AZ223" s="95">
        <f>IF(L223&lt;&gt;"",IF(LEFT(L223,1)="S", Calculs!$C$51,0),0)</f>
        <v>0</v>
      </c>
      <c r="BA223" s="95">
        <f>IF(M223&lt;&gt;"",IF(LEFT(M223,1)="S", Calculs!$C$52,0),0)</f>
        <v>0</v>
      </c>
      <c r="BB223" s="96" t="str">
        <f t="shared" si="64"/>
        <v/>
      </c>
      <c r="BC223" s="207" t="str">
        <f t="shared" si="65"/>
        <v/>
      </c>
      <c r="BD223" s="96">
        <f>SUMIF(Calculs!$B$2:$B$34,BB223,Calculs!$C$2:$C$34)</f>
        <v>0</v>
      </c>
      <c r="BE223" s="95">
        <f>IF(Q223&lt;&gt;"",IF(LEFT(Q223,1)="S", Calculs!$C$52,0),0)</f>
        <v>0</v>
      </c>
      <c r="BF223" s="95">
        <f>IF(R223&lt;&gt;"",IF(LEFT(R223,1)="S", Calculs!$C$51,0),0)</f>
        <v>0</v>
      </c>
      <c r="BG223" s="95">
        <f>SUMIF(Calculs!$B$41:$B$46,LEFT(S223,2),Calculs!$C$41:$C$46)</f>
        <v>0</v>
      </c>
      <c r="BH223" s="95">
        <f>IF(T223&lt;&gt;"",IF(LEFT(T223,1)="S", Calculs!$C$48,0),0)</f>
        <v>0</v>
      </c>
      <c r="BI223" s="95">
        <f>IF(W223&lt;&gt;"",IF(LEFT(W223,3)="ETT", Calculs!$C$37,0),0)</f>
        <v>0</v>
      </c>
      <c r="BJ223" s="95">
        <f>IF(X223&lt;&gt;"",IF(LEFT(X223,1)="S", Calculs!$C$51,0),0)</f>
        <v>0</v>
      </c>
      <c r="BK223" s="95">
        <f>IF(Y223&lt;&gt;"",IF(LEFT(Y223,1)="S", Calculs!$C$52,0),0)</f>
        <v>0</v>
      </c>
      <c r="BL223" s="96" t="str">
        <f t="shared" si="66"/>
        <v/>
      </c>
      <c r="BM223" s="95">
        <f>SUMIF(Calculs!$B$32:$B$36,TRIM(BL223),Calculs!$C$32:$C$36)</f>
        <v>0</v>
      </c>
      <c r="BN223" s="95">
        <f>IF(V223&lt;&gt;"",IF(LEFT(V223,1)="S", SUMIF(Calculs!$B$57:$B$61, TRIM(BL223), Calculs!$C$57:$C$61),0),0)</f>
        <v>0</v>
      </c>
      <c r="BO223" s="93" t="str">
        <f t="shared" si="67"/>
        <v>N</v>
      </c>
      <c r="BP223" s="95">
        <f t="shared" si="68"/>
        <v>0</v>
      </c>
      <c r="BQ223" s="95" t="e">
        <f t="shared" si="69"/>
        <v>#VALUE!</v>
      </c>
      <c r="BR223" s="95" t="e">
        <f t="shared" si="70"/>
        <v>#VALUE!</v>
      </c>
    </row>
    <row r="224" spans="1:70" ht="12.75" customHeight="1">
      <c r="A224" s="81"/>
      <c r="B224" s="107"/>
      <c r="C224" s="1"/>
      <c r="D224" s="1"/>
      <c r="E224" s="1"/>
      <c r="F224" s="1"/>
      <c r="G224" s="1"/>
      <c r="H224" s="34"/>
      <c r="I224" s="83"/>
      <c r="J224" s="83"/>
      <c r="K224" s="83"/>
      <c r="L224" s="83"/>
      <c r="M224" s="83"/>
      <c r="N224" s="83"/>
      <c r="O224" s="83"/>
      <c r="P224" s="83"/>
      <c r="Q224" s="83"/>
      <c r="R224" s="1"/>
      <c r="S224" s="84"/>
      <c r="T224" s="84"/>
      <c r="V224" s="84"/>
      <c r="W224" s="83"/>
      <c r="X224" s="83"/>
      <c r="Y224" s="83"/>
      <c r="Z224" s="1"/>
      <c r="AA224" s="1"/>
      <c r="AB224" s="3"/>
      <c r="AC224" s="84"/>
      <c r="AD224" s="84"/>
      <c r="AE224" s="84"/>
      <c r="AF224" s="85"/>
      <c r="AG224" s="86"/>
      <c r="AH224" s="86"/>
      <c r="AI224" s="86"/>
      <c r="AJ224" s="86"/>
      <c r="AK224" s="87"/>
      <c r="AL224" s="87"/>
      <c r="AM224" s="87"/>
      <c r="AN224" s="87"/>
      <c r="AO224" s="88"/>
      <c r="AP224" s="89"/>
      <c r="AQ224" s="90" t="str">
        <f t="shared" si="57"/>
        <v/>
      </c>
      <c r="AR224" s="91">
        <f t="shared" si="58"/>
        <v>2</v>
      </c>
      <c r="AS224" s="92" t="str">
        <f t="shared" si="59"/>
        <v/>
      </c>
      <c r="AT224" s="93">
        <f t="shared" si="60"/>
        <v>0</v>
      </c>
      <c r="AU224" s="93">
        <f t="shared" si="61"/>
        <v>0</v>
      </c>
      <c r="AV224" s="93" t="str">
        <f t="shared" si="62"/>
        <v>01N</v>
      </c>
      <c r="AW224" s="94" t="str">
        <f t="shared" si="63"/>
        <v/>
      </c>
      <c r="AX224" s="95">
        <f>SUMIF(Calculs!$B$2:$B$34,AW224,Calculs!$C$2:$C$34)</f>
        <v>0</v>
      </c>
      <c r="AY224" s="95">
        <f>IF(K224&lt;&gt;"",IF(LEFT(K224,1)="S", Calculs!$C$55,0),0)</f>
        <v>0</v>
      </c>
      <c r="AZ224" s="95">
        <f>IF(L224&lt;&gt;"",IF(LEFT(L224,1)="S", Calculs!$C$51,0),0)</f>
        <v>0</v>
      </c>
      <c r="BA224" s="95">
        <f>IF(M224&lt;&gt;"",IF(LEFT(M224,1)="S", Calculs!$C$52,0),0)</f>
        <v>0</v>
      </c>
      <c r="BB224" s="96" t="str">
        <f t="shared" si="64"/>
        <v/>
      </c>
      <c r="BC224" s="207" t="str">
        <f t="shared" si="65"/>
        <v/>
      </c>
      <c r="BD224" s="96">
        <f>SUMIF(Calculs!$B$2:$B$34,BB224,Calculs!$C$2:$C$34)</f>
        <v>0</v>
      </c>
      <c r="BE224" s="95">
        <f>IF(Q224&lt;&gt;"",IF(LEFT(Q224,1)="S", Calculs!$C$52,0),0)</f>
        <v>0</v>
      </c>
      <c r="BF224" s="95">
        <f>IF(R224&lt;&gt;"",IF(LEFT(R224,1)="S", Calculs!$C$51,0),0)</f>
        <v>0</v>
      </c>
      <c r="BG224" s="95">
        <f>SUMIF(Calculs!$B$41:$B$46,LEFT(S224,2),Calculs!$C$41:$C$46)</f>
        <v>0</v>
      </c>
      <c r="BH224" s="95">
        <f>IF(T224&lt;&gt;"",IF(LEFT(T224,1)="S", Calculs!$C$48,0),0)</f>
        <v>0</v>
      </c>
      <c r="BI224" s="95">
        <f>IF(W224&lt;&gt;"",IF(LEFT(W224,3)="ETT", Calculs!$C$37,0),0)</f>
        <v>0</v>
      </c>
      <c r="BJ224" s="95">
        <f>IF(X224&lt;&gt;"",IF(LEFT(X224,1)="S", Calculs!$C$51,0),0)</f>
        <v>0</v>
      </c>
      <c r="BK224" s="95">
        <f>IF(Y224&lt;&gt;"",IF(LEFT(Y224,1)="S", Calculs!$C$52,0),0)</f>
        <v>0</v>
      </c>
      <c r="BL224" s="96" t="str">
        <f t="shared" si="66"/>
        <v/>
      </c>
      <c r="BM224" s="95">
        <f>SUMIF(Calculs!$B$32:$B$36,TRIM(BL224),Calculs!$C$32:$C$36)</f>
        <v>0</v>
      </c>
      <c r="BN224" s="95">
        <f>IF(V224&lt;&gt;"",IF(LEFT(V224,1)="S", SUMIF(Calculs!$B$57:$B$61, TRIM(BL224), Calculs!$C$57:$C$61),0),0)</f>
        <v>0</v>
      </c>
      <c r="BO224" s="93" t="str">
        <f t="shared" si="67"/>
        <v>N</v>
      </c>
      <c r="BP224" s="95">
        <f t="shared" si="68"/>
        <v>0</v>
      </c>
      <c r="BQ224" s="95" t="e">
        <f t="shared" si="69"/>
        <v>#VALUE!</v>
      </c>
      <c r="BR224" s="95" t="e">
        <f t="shared" si="70"/>
        <v>#VALUE!</v>
      </c>
    </row>
    <row r="225" spans="1:70" ht="12.75" customHeight="1">
      <c r="A225" s="81"/>
      <c r="B225" s="107"/>
      <c r="C225" s="1"/>
      <c r="D225" s="1"/>
      <c r="E225" s="1"/>
      <c r="F225" s="1"/>
      <c r="G225" s="1"/>
      <c r="H225" s="34"/>
      <c r="I225" s="83"/>
      <c r="J225" s="83"/>
      <c r="K225" s="83"/>
      <c r="L225" s="83"/>
      <c r="M225" s="83"/>
      <c r="N225" s="83"/>
      <c r="O225" s="83"/>
      <c r="P225" s="83"/>
      <c r="Q225" s="83"/>
      <c r="R225" s="1"/>
      <c r="S225" s="84"/>
      <c r="T225" s="84"/>
      <c r="V225" s="84"/>
      <c r="W225" s="83"/>
      <c r="X225" s="83"/>
      <c r="Y225" s="83"/>
      <c r="Z225" s="1"/>
      <c r="AA225" s="1"/>
      <c r="AB225" s="3"/>
      <c r="AC225" s="84"/>
      <c r="AD225" s="84"/>
      <c r="AE225" s="84"/>
      <c r="AF225" s="85"/>
      <c r="AG225" s="86"/>
      <c r="AH225" s="86"/>
      <c r="AI225" s="86"/>
      <c r="AJ225" s="86"/>
      <c r="AK225" s="87"/>
      <c r="AL225" s="87"/>
      <c r="AM225" s="87"/>
      <c r="AN225" s="87"/>
      <c r="AO225" s="88"/>
      <c r="AP225" s="89"/>
      <c r="AQ225" s="90" t="str">
        <f t="shared" si="57"/>
        <v/>
      </c>
      <c r="AR225" s="91">
        <f t="shared" si="58"/>
        <v>2</v>
      </c>
      <c r="AS225" s="92" t="str">
        <f t="shared" si="59"/>
        <v/>
      </c>
      <c r="AT225" s="93">
        <f t="shared" si="60"/>
        <v>0</v>
      </c>
      <c r="AU225" s="93">
        <f t="shared" si="61"/>
        <v>0</v>
      </c>
      <c r="AV225" s="93" t="str">
        <f t="shared" si="62"/>
        <v>01N</v>
      </c>
      <c r="AW225" s="94" t="str">
        <f t="shared" si="63"/>
        <v/>
      </c>
      <c r="AX225" s="95">
        <f>SUMIF(Calculs!$B$2:$B$34,AW225,Calculs!$C$2:$C$34)</f>
        <v>0</v>
      </c>
      <c r="AY225" s="95">
        <f>IF(K225&lt;&gt;"",IF(LEFT(K225,1)="S", Calculs!$C$55,0),0)</f>
        <v>0</v>
      </c>
      <c r="AZ225" s="95">
        <f>IF(L225&lt;&gt;"",IF(LEFT(L225,1)="S", Calculs!$C$51,0),0)</f>
        <v>0</v>
      </c>
      <c r="BA225" s="95">
        <f>IF(M225&lt;&gt;"",IF(LEFT(M225,1)="S", Calculs!$C$52,0),0)</f>
        <v>0</v>
      </c>
      <c r="BB225" s="96" t="str">
        <f t="shared" si="64"/>
        <v/>
      </c>
      <c r="BC225" s="207" t="str">
        <f t="shared" si="65"/>
        <v/>
      </c>
      <c r="BD225" s="96">
        <f>SUMIF(Calculs!$B$2:$B$34,BB225,Calculs!$C$2:$C$34)</f>
        <v>0</v>
      </c>
      <c r="BE225" s="95">
        <f>IF(Q225&lt;&gt;"",IF(LEFT(Q225,1)="S", Calculs!$C$52,0),0)</f>
        <v>0</v>
      </c>
      <c r="BF225" s="95">
        <f>IF(R225&lt;&gt;"",IF(LEFT(R225,1)="S", Calculs!$C$51,0),0)</f>
        <v>0</v>
      </c>
      <c r="BG225" s="95">
        <f>SUMIF(Calculs!$B$41:$B$46,LEFT(S225,2),Calculs!$C$41:$C$46)</f>
        <v>0</v>
      </c>
      <c r="BH225" s="95">
        <f>IF(T225&lt;&gt;"",IF(LEFT(T225,1)="S", Calculs!$C$48,0),0)</f>
        <v>0</v>
      </c>
      <c r="BI225" s="95">
        <f>IF(W225&lt;&gt;"",IF(LEFT(W225,3)="ETT", Calculs!$C$37,0),0)</f>
        <v>0</v>
      </c>
      <c r="BJ225" s="95">
        <f>IF(X225&lt;&gt;"",IF(LEFT(X225,1)="S", Calculs!$C$51,0),0)</f>
        <v>0</v>
      </c>
      <c r="BK225" s="95">
        <f>IF(Y225&lt;&gt;"",IF(LEFT(Y225,1)="S", Calculs!$C$52,0),0)</f>
        <v>0</v>
      </c>
      <c r="BL225" s="96" t="str">
        <f t="shared" si="66"/>
        <v/>
      </c>
      <c r="BM225" s="95">
        <f>SUMIF(Calculs!$B$32:$B$36,TRIM(BL225),Calculs!$C$32:$C$36)</f>
        <v>0</v>
      </c>
      <c r="BN225" s="95">
        <f>IF(V225&lt;&gt;"",IF(LEFT(V225,1)="S", SUMIF(Calculs!$B$57:$B$61, TRIM(BL225), Calculs!$C$57:$C$61),0),0)</f>
        <v>0</v>
      </c>
      <c r="BO225" s="93" t="str">
        <f t="shared" si="67"/>
        <v>N</v>
      </c>
      <c r="BP225" s="95">
        <f t="shared" si="68"/>
        <v>0</v>
      </c>
      <c r="BQ225" s="95" t="e">
        <f t="shared" si="69"/>
        <v>#VALUE!</v>
      </c>
      <c r="BR225" s="95" t="e">
        <f t="shared" si="70"/>
        <v>#VALUE!</v>
      </c>
    </row>
    <row r="226" spans="1:70" ht="12.75" customHeight="1">
      <c r="A226" s="81"/>
      <c r="B226" s="107"/>
      <c r="C226" s="1"/>
      <c r="D226" s="1"/>
      <c r="E226" s="1"/>
      <c r="F226" s="1"/>
      <c r="G226" s="1"/>
      <c r="H226" s="34"/>
      <c r="I226" s="83"/>
      <c r="J226" s="83"/>
      <c r="K226" s="83"/>
      <c r="L226" s="83"/>
      <c r="M226" s="83"/>
      <c r="N226" s="83"/>
      <c r="O226" s="83"/>
      <c r="P226" s="83"/>
      <c r="Q226" s="83"/>
      <c r="R226" s="1"/>
      <c r="S226" s="84"/>
      <c r="T226" s="84"/>
      <c r="V226" s="84"/>
      <c r="W226" s="83"/>
      <c r="X226" s="83"/>
      <c r="Y226" s="83"/>
      <c r="Z226" s="1"/>
      <c r="AA226" s="1"/>
      <c r="AB226" s="3"/>
      <c r="AC226" s="84"/>
      <c r="AD226" s="84"/>
      <c r="AE226" s="84"/>
      <c r="AF226" s="85"/>
      <c r="AG226" s="86"/>
      <c r="AH226" s="86"/>
      <c r="AI226" s="86"/>
      <c r="AJ226" s="86"/>
      <c r="AK226" s="87"/>
      <c r="AL226" s="87"/>
      <c r="AM226" s="87"/>
      <c r="AN226" s="87"/>
      <c r="AO226" s="88"/>
      <c r="AP226" s="89"/>
      <c r="AQ226" s="90" t="str">
        <f t="shared" si="57"/>
        <v/>
      </c>
      <c r="AR226" s="91">
        <f t="shared" si="58"/>
        <v>2</v>
      </c>
      <c r="AS226" s="92" t="str">
        <f t="shared" si="59"/>
        <v/>
      </c>
      <c r="AT226" s="93">
        <f t="shared" si="60"/>
        <v>0</v>
      </c>
      <c r="AU226" s="93">
        <f t="shared" si="61"/>
        <v>0</v>
      </c>
      <c r="AV226" s="93" t="str">
        <f t="shared" si="62"/>
        <v>01N</v>
      </c>
      <c r="AW226" s="94" t="str">
        <f t="shared" si="63"/>
        <v/>
      </c>
      <c r="AX226" s="95">
        <f>SUMIF(Calculs!$B$2:$B$34,AW226,Calculs!$C$2:$C$34)</f>
        <v>0</v>
      </c>
      <c r="AY226" s="95">
        <f>IF(K226&lt;&gt;"",IF(LEFT(K226,1)="S", Calculs!$C$55,0),0)</f>
        <v>0</v>
      </c>
      <c r="AZ226" s="95">
        <f>IF(L226&lt;&gt;"",IF(LEFT(L226,1)="S", Calculs!$C$51,0),0)</f>
        <v>0</v>
      </c>
      <c r="BA226" s="95">
        <f>IF(M226&lt;&gt;"",IF(LEFT(M226,1)="S", Calculs!$C$52,0),0)</f>
        <v>0</v>
      </c>
      <c r="BB226" s="96" t="str">
        <f t="shared" si="64"/>
        <v/>
      </c>
      <c r="BC226" s="207" t="str">
        <f t="shared" si="65"/>
        <v/>
      </c>
      <c r="BD226" s="96">
        <f>SUMIF(Calculs!$B$2:$B$34,BB226,Calculs!$C$2:$C$34)</f>
        <v>0</v>
      </c>
      <c r="BE226" s="95">
        <f>IF(Q226&lt;&gt;"",IF(LEFT(Q226,1)="S", Calculs!$C$52,0),0)</f>
        <v>0</v>
      </c>
      <c r="BF226" s="95">
        <f>IF(R226&lt;&gt;"",IF(LEFT(R226,1)="S", Calculs!$C$51,0),0)</f>
        <v>0</v>
      </c>
      <c r="BG226" s="95">
        <f>SUMIF(Calculs!$B$41:$B$46,LEFT(S226,2),Calculs!$C$41:$C$46)</f>
        <v>0</v>
      </c>
      <c r="BH226" s="95">
        <f>IF(T226&lt;&gt;"",IF(LEFT(T226,1)="S", Calculs!$C$48,0),0)</f>
        <v>0</v>
      </c>
      <c r="BI226" s="95">
        <f>IF(W226&lt;&gt;"",IF(LEFT(W226,3)="ETT", Calculs!$C$37,0),0)</f>
        <v>0</v>
      </c>
      <c r="BJ226" s="95">
        <f>IF(X226&lt;&gt;"",IF(LEFT(X226,1)="S", Calculs!$C$51,0),0)</f>
        <v>0</v>
      </c>
      <c r="BK226" s="95">
        <f>IF(Y226&lt;&gt;"",IF(LEFT(Y226,1)="S", Calculs!$C$52,0),0)</f>
        <v>0</v>
      </c>
      <c r="BL226" s="96" t="str">
        <f t="shared" si="66"/>
        <v/>
      </c>
      <c r="BM226" s="95">
        <f>SUMIF(Calculs!$B$32:$B$36,TRIM(BL226),Calculs!$C$32:$C$36)</f>
        <v>0</v>
      </c>
      <c r="BN226" s="95">
        <f>IF(V226&lt;&gt;"",IF(LEFT(V226,1)="S", SUMIF(Calculs!$B$57:$B$61, TRIM(BL226), Calculs!$C$57:$C$61),0),0)</f>
        <v>0</v>
      </c>
      <c r="BO226" s="93" t="str">
        <f t="shared" si="67"/>
        <v>N</v>
      </c>
      <c r="BP226" s="95">
        <f t="shared" si="68"/>
        <v>0</v>
      </c>
      <c r="BQ226" s="95" t="e">
        <f t="shared" si="69"/>
        <v>#VALUE!</v>
      </c>
      <c r="BR226" s="95" t="e">
        <f t="shared" si="70"/>
        <v>#VALUE!</v>
      </c>
    </row>
    <row r="227" spans="1:70" ht="12.75" customHeight="1">
      <c r="A227" s="81"/>
      <c r="B227" s="107"/>
      <c r="C227" s="1"/>
      <c r="D227" s="1"/>
      <c r="E227" s="1"/>
      <c r="F227" s="1"/>
      <c r="G227" s="1"/>
      <c r="H227" s="34"/>
      <c r="I227" s="83"/>
      <c r="J227" s="83"/>
      <c r="K227" s="83"/>
      <c r="L227" s="83"/>
      <c r="M227" s="83"/>
      <c r="N227" s="83"/>
      <c r="O227" s="83"/>
      <c r="P227" s="83"/>
      <c r="Q227" s="83"/>
      <c r="R227" s="1"/>
      <c r="S227" s="84"/>
      <c r="T227" s="84"/>
      <c r="V227" s="84"/>
      <c r="W227" s="83"/>
      <c r="X227" s="83"/>
      <c r="Y227" s="83"/>
      <c r="Z227" s="1"/>
      <c r="AA227" s="1"/>
      <c r="AB227" s="3"/>
      <c r="AC227" s="84"/>
      <c r="AD227" s="84"/>
      <c r="AE227" s="84"/>
      <c r="AF227" s="85"/>
      <c r="AG227" s="86"/>
      <c r="AH227" s="86"/>
      <c r="AI227" s="86"/>
      <c r="AJ227" s="86"/>
      <c r="AK227" s="87"/>
      <c r="AL227" s="87"/>
      <c r="AM227" s="87"/>
      <c r="AN227" s="87"/>
      <c r="AO227" s="88"/>
      <c r="AP227" s="89"/>
      <c r="AQ227" s="90" t="str">
        <f t="shared" si="57"/>
        <v/>
      </c>
      <c r="AR227" s="91">
        <f t="shared" si="58"/>
        <v>2</v>
      </c>
      <c r="AS227" s="92" t="str">
        <f t="shared" si="59"/>
        <v/>
      </c>
      <c r="AT227" s="93">
        <f t="shared" si="60"/>
        <v>0</v>
      </c>
      <c r="AU227" s="93">
        <f t="shared" si="61"/>
        <v>0</v>
      </c>
      <c r="AV227" s="93" t="str">
        <f t="shared" si="62"/>
        <v>01N</v>
      </c>
      <c r="AW227" s="94" t="str">
        <f t="shared" si="63"/>
        <v/>
      </c>
      <c r="AX227" s="95">
        <f>SUMIF(Calculs!$B$2:$B$34,AW227,Calculs!$C$2:$C$34)</f>
        <v>0</v>
      </c>
      <c r="AY227" s="95">
        <f>IF(K227&lt;&gt;"",IF(LEFT(K227,1)="S", Calculs!$C$55,0),0)</f>
        <v>0</v>
      </c>
      <c r="AZ227" s="95">
        <f>IF(L227&lt;&gt;"",IF(LEFT(L227,1)="S", Calculs!$C$51,0),0)</f>
        <v>0</v>
      </c>
      <c r="BA227" s="95">
        <f>IF(M227&lt;&gt;"",IF(LEFT(M227,1)="S", Calculs!$C$52,0),0)</f>
        <v>0</v>
      </c>
      <c r="BB227" s="96" t="str">
        <f t="shared" si="64"/>
        <v/>
      </c>
      <c r="BC227" s="207" t="str">
        <f t="shared" si="65"/>
        <v/>
      </c>
      <c r="BD227" s="96">
        <f>SUMIF(Calculs!$B$2:$B$34,BB227,Calculs!$C$2:$C$34)</f>
        <v>0</v>
      </c>
      <c r="BE227" s="95">
        <f>IF(Q227&lt;&gt;"",IF(LEFT(Q227,1)="S", Calculs!$C$52,0),0)</f>
        <v>0</v>
      </c>
      <c r="BF227" s="95">
        <f>IF(R227&lt;&gt;"",IF(LEFT(R227,1)="S", Calculs!$C$51,0),0)</f>
        <v>0</v>
      </c>
      <c r="BG227" s="95">
        <f>SUMIF(Calculs!$B$41:$B$46,LEFT(S227,2),Calculs!$C$41:$C$46)</f>
        <v>0</v>
      </c>
      <c r="BH227" s="95">
        <f>IF(T227&lt;&gt;"",IF(LEFT(T227,1)="S", Calculs!$C$48,0),0)</f>
        <v>0</v>
      </c>
      <c r="BI227" s="95">
        <f>IF(W227&lt;&gt;"",IF(LEFT(W227,3)="ETT", Calculs!$C$37,0),0)</f>
        <v>0</v>
      </c>
      <c r="BJ227" s="95">
        <f>IF(X227&lt;&gt;"",IF(LEFT(X227,1)="S", Calculs!$C$51,0),0)</f>
        <v>0</v>
      </c>
      <c r="BK227" s="95">
        <f>IF(Y227&lt;&gt;"",IF(LEFT(Y227,1)="S", Calculs!$C$52,0),0)</f>
        <v>0</v>
      </c>
      <c r="BL227" s="96" t="str">
        <f t="shared" si="66"/>
        <v/>
      </c>
      <c r="BM227" s="95">
        <f>SUMIF(Calculs!$B$32:$B$36,TRIM(BL227),Calculs!$C$32:$C$36)</f>
        <v>0</v>
      </c>
      <c r="BN227" s="95">
        <f>IF(V227&lt;&gt;"",IF(LEFT(V227,1)="S", SUMIF(Calculs!$B$57:$B$61, TRIM(BL227), Calculs!$C$57:$C$61),0),0)</f>
        <v>0</v>
      </c>
      <c r="BO227" s="93" t="str">
        <f t="shared" si="67"/>
        <v>N</v>
      </c>
      <c r="BP227" s="95">
        <f t="shared" si="68"/>
        <v>0</v>
      </c>
      <c r="BQ227" s="95" t="e">
        <f t="shared" si="69"/>
        <v>#VALUE!</v>
      </c>
      <c r="BR227" s="95" t="e">
        <f t="shared" si="70"/>
        <v>#VALUE!</v>
      </c>
    </row>
    <row r="228" spans="1:70" ht="12.75" customHeight="1">
      <c r="A228" s="81"/>
      <c r="B228" s="107"/>
      <c r="C228" s="1"/>
      <c r="D228" s="1"/>
      <c r="E228" s="1"/>
      <c r="F228" s="1"/>
      <c r="G228" s="1"/>
      <c r="H228" s="34"/>
      <c r="I228" s="83"/>
      <c r="J228" s="83"/>
      <c r="K228" s="83"/>
      <c r="L228" s="83"/>
      <c r="M228" s="83"/>
      <c r="N228" s="83"/>
      <c r="O228" s="83"/>
      <c r="P228" s="83"/>
      <c r="Q228" s="83"/>
      <c r="R228" s="1"/>
      <c r="S228" s="84"/>
      <c r="T228" s="84"/>
      <c r="V228" s="84"/>
      <c r="W228" s="83"/>
      <c r="X228" s="83"/>
      <c r="Y228" s="83"/>
      <c r="Z228" s="1"/>
      <c r="AA228" s="1"/>
      <c r="AB228" s="3"/>
      <c r="AC228" s="84"/>
      <c r="AD228" s="84"/>
      <c r="AE228" s="84"/>
      <c r="AF228" s="85"/>
      <c r="AG228" s="86"/>
      <c r="AH228" s="86"/>
      <c r="AI228" s="86"/>
      <c r="AJ228" s="86"/>
      <c r="AK228" s="87"/>
      <c r="AL228" s="87"/>
      <c r="AM228" s="87"/>
      <c r="AN228" s="87"/>
      <c r="AO228" s="88"/>
      <c r="AP228" s="89"/>
      <c r="AQ228" s="90" t="str">
        <f t="shared" si="57"/>
        <v/>
      </c>
      <c r="AR228" s="91">
        <f t="shared" si="58"/>
        <v>2</v>
      </c>
      <c r="AS228" s="92" t="str">
        <f t="shared" si="59"/>
        <v/>
      </c>
      <c r="AT228" s="93">
        <f t="shared" si="60"/>
        <v>0</v>
      </c>
      <c r="AU228" s="93">
        <f t="shared" si="61"/>
        <v>0</v>
      </c>
      <c r="AV228" s="93" t="str">
        <f t="shared" si="62"/>
        <v>01N</v>
      </c>
      <c r="AW228" s="94" t="str">
        <f t="shared" si="63"/>
        <v/>
      </c>
      <c r="AX228" s="95">
        <f>SUMIF(Calculs!$B$2:$B$34,AW228,Calculs!$C$2:$C$34)</f>
        <v>0</v>
      </c>
      <c r="AY228" s="95">
        <f>IF(K228&lt;&gt;"",IF(LEFT(K228,1)="S", Calculs!$C$55,0),0)</f>
        <v>0</v>
      </c>
      <c r="AZ228" s="95">
        <f>IF(L228&lt;&gt;"",IF(LEFT(L228,1)="S", Calculs!$C$51,0),0)</f>
        <v>0</v>
      </c>
      <c r="BA228" s="95">
        <f>IF(M228&lt;&gt;"",IF(LEFT(M228,1)="S", Calculs!$C$52,0),0)</f>
        <v>0</v>
      </c>
      <c r="BB228" s="96" t="str">
        <f t="shared" si="64"/>
        <v/>
      </c>
      <c r="BC228" s="207" t="str">
        <f t="shared" si="65"/>
        <v/>
      </c>
      <c r="BD228" s="96">
        <f>SUMIF(Calculs!$B$2:$B$34,BB228,Calculs!$C$2:$C$34)</f>
        <v>0</v>
      </c>
      <c r="BE228" s="95">
        <f>IF(Q228&lt;&gt;"",IF(LEFT(Q228,1)="S", Calculs!$C$52,0),0)</f>
        <v>0</v>
      </c>
      <c r="BF228" s="95">
        <f>IF(R228&lt;&gt;"",IF(LEFT(R228,1)="S", Calculs!$C$51,0),0)</f>
        <v>0</v>
      </c>
      <c r="BG228" s="95">
        <f>SUMIF(Calculs!$B$41:$B$46,LEFT(S228,2),Calculs!$C$41:$C$46)</f>
        <v>0</v>
      </c>
      <c r="BH228" s="95">
        <f>IF(T228&lt;&gt;"",IF(LEFT(T228,1)="S", Calculs!$C$48,0),0)</f>
        <v>0</v>
      </c>
      <c r="BI228" s="95">
        <f>IF(W228&lt;&gt;"",IF(LEFT(W228,3)="ETT", Calculs!$C$37,0),0)</f>
        <v>0</v>
      </c>
      <c r="BJ228" s="95">
        <f>IF(X228&lt;&gt;"",IF(LEFT(X228,1)="S", Calculs!$C$51,0),0)</f>
        <v>0</v>
      </c>
      <c r="BK228" s="95">
        <f>IF(Y228&lt;&gt;"",IF(LEFT(Y228,1)="S", Calculs!$C$52,0),0)</f>
        <v>0</v>
      </c>
      <c r="BL228" s="96" t="str">
        <f t="shared" si="66"/>
        <v/>
      </c>
      <c r="BM228" s="95">
        <f>SUMIF(Calculs!$B$32:$B$36,TRIM(BL228),Calculs!$C$32:$C$36)</f>
        <v>0</v>
      </c>
      <c r="BN228" s="95">
        <f>IF(V228&lt;&gt;"",IF(LEFT(V228,1)="S", SUMIF(Calculs!$B$57:$B$61, TRIM(BL228), Calculs!$C$57:$C$61),0),0)</f>
        <v>0</v>
      </c>
      <c r="BO228" s="93" t="str">
        <f t="shared" si="67"/>
        <v>N</v>
      </c>
      <c r="BP228" s="95">
        <f t="shared" si="68"/>
        <v>0</v>
      </c>
      <c r="BQ228" s="95" t="e">
        <f t="shared" si="69"/>
        <v>#VALUE!</v>
      </c>
      <c r="BR228" s="95" t="e">
        <f t="shared" si="70"/>
        <v>#VALUE!</v>
      </c>
    </row>
    <row r="229" spans="1:70" ht="12.75" customHeight="1">
      <c r="A229" s="81"/>
      <c r="B229" s="107"/>
      <c r="C229" s="1"/>
      <c r="D229" s="1"/>
      <c r="E229" s="1"/>
      <c r="F229" s="1"/>
      <c r="G229" s="1"/>
      <c r="H229" s="34"/>
      <c r="I229" s="83"/>
      <c r="J229" s="83"/>
      <c r="K229" s="83"/>
      <c r="L229" s="83"/>
      <c r="M229" s="83"/>
      <c r="N229" s="83"/>
      <c r="O229" s="83"/>
      <c r="P229" s="83"/>
      <c r="Q229" s="83"/>
      <c r="R229" s="1"/>
      <c r="S229" s="84"/>
      <c r="T229" s="84"/>
      <c r="V229" s="84"/>
      <c r="W229" s="83"/>
      <c r="X229" s="83"/>
      <c r="Y229" s="83"/>
      <c r="Z229" s="1"/>
      <c r="AA229" s="1"/>
      <c r="AB229" s="3"/>
      <c r="AC229" s="84"/>
      <c r="AD229" s="84"/>
      <c r="AE229" s="84"/>
      <c r="AF229" s="85"/>
      <c r="AG229" s="86"/>
      <c r="AH229" s="86"/>
      <c r="AI229" s="86"/>
      <c r="AJ229" s="86"/>
      <c r="AK229" s="87"/>
      <c r="AL229" s="87"/>
      <c r="AM229" s="87"/>
      <c r="AN229" s="87"/>
      <c r="AO229" s="88"/>
      <c r="AP229" s="89"/>
      <c r="AQ229" s="90" t="str">
        <f t="shared" si="57"/>
        <v/>
      </c>
      <c r="AR229" s="91">
        <f t="shared" si="58"/>
        <v>2</v>
      </c>
      <c r="AS229" s="92" t="str">
        <f t="shared" si="59"/>
        <v/>
      </c>
      <c r="AT229" s="93">
        <f t="shared" si="60"/>
        <v>0</v>
      </c>
      <c r="AU229" s="93">
        <f t="shared" si="61"/>
        <v>0</v>
      </c>
      <c r="AV229" s="93" t="str">
        <f t="shared" si="62"/>
        <v>01N</v>
      </c>
      <c r="AW229" s="94" t="str">
        <f t="shared" si="63"/>
        <v/>
      </c>
      <c r="AX229" s="95">
        <f>SUMIF(Calculs!$B$2:$B$34,AW229,Calculs!$C$2:$C$34)</f>
        <v>0</v>
      </c>
      <c r="AY229" s="95">
        <f>IF(K229&lt;&gt;"",IF(LEFT(K229,1)="S", Calculs!$C$55,0),0)</f>
        <v>0</v>
      </c>
      <c r="AZ229" s="95">
        <f>IF(L229&lt;&gt;"",IF(LEFT(L229,1)="S", Calculs!$C$51,0),0)</f>
        <v>0</v>
      </c>
      <c r="BA229" s="95">
        <f>IF(M229&lt;&gt;"",IF(LEFT(M229,1)="S", Calculs!$C$52,0),0)</f>
        <v>0</v>
      </c>
      <c r="BB229" s="96" t="str">
        <f t="shared" si="64"/>
        <v/>
      </c>
      <c r="BC229" s="207" t="str">
        <f t="shared" si="65"/>
        <v/>
      </c>
      <c r="BD229" s="96">
        <f>SUMIF(Calculs!$B$2:$B$34,BB229,Calculs!$C$2:$C$34)</f>
        <v>0</v>
      </c>
      <c r="BE229" s="95">
        <f>IF(Q229&lt;&gt;"",IF(LEFT(Q229,1)="S", Calculs!$C$52,0),0)</f>
        <v>0</v>
      </c>
      <c r="BF229" s="95">
        <f>IF(R229&lt;&gt;"",IF(LEFT(R229,1)="S", Calculs!$C$51,0),0)</f>
        <v>0</v>
      </c>
      <c r="BG229" s="95">
        <f>SUMIF(Calculs!$B$41:$B$46,LEFT(S229,2),Calculs!$C$41:$C$46)</f>
        <v>0</v>
      </c>
      <c r="BH229" s="95">
        <f>IF(T229&lt;&gt;"",IF(LEFT(T229,1)="S", Calculs!$C$48,0),0)</f>
        <v>0</v>
      </c>
      <c r="BI229" s="95">
        <f>IF(W229&lt;&gt;"",IF(LEFT(W229,3)="ETT", Calculs!$C$37,0),0)</f>
        <v>0</v>
      </c>
      <c r="BJ229" s="95">
        <f>IF(X229&lt;&gt;"",IF(LEFT(X229,1)="S", Calculs!$C$51,0),0)</f>
        <v>0</v>
      </c>
      <c r="BK229" s="95">
        <f>IF(Y229&lt;&gt;"",IF(LEFT(Y229,1)="S", Calculs!$C$52,0),0)</f>
        <v>0</v>
      </c>
      <c r="BL229" s="96" t="str">
        <f t="shared" si="66"/>
        <v/>
      </c>
      <c r="BM229" s="95">
        <f>SUMIF(Calculs!$B$32:$B$36,TRIM(BL229),Calculs!$C$32:$C$36)</f>
        <v>0</v>
      </c>
      <c r="BN229" s="95">
        <f>IF(V229&lt;&gt;"",IF(LEFT(V229,1)="S", SUMIF(Calculs!$B$57:$B$61, TRIM(BL229), Calculs!$C$57:$C$61),0),0)</f>
        <v>0</v>
      </c>
      <c r="BO229" s="93" t="str">
        <f t="shared" si="67"/>
        <v>N</v>
      </c>
      <c r="BP229" s="95">
        <f t="shared" si="68"/>
        <v>0</v>
      </c>
      <c r="BQ229" s="95" t="e">
        <f t="shared" si="69"/>
        <v>#VALUE!</v>
      </c>
      <c r="BR229" s="95" t="e">
        <f t="shared" si="70"/>
        <v>#VALUE!</v>
      </c>
    </row>
    <row r="230" spans="1:70" ht="12.75" customHeight="1">
      <c r="A230" s="81"/>
      <c r="B230" s="107"/>
      <c r="C230" s="1"/>
      <c r="D230" s="1"/>
      <c r="E230" s="1"/>
      <c r="F230" s="1"/>
      <c r="G230" s="1"/>
      <c r="H230" s="34"/>
      <c r="I230" s="83"/>
      <c r="J230" s="83"/>
      <c r="K230" s="83"/>
      <c r="L230" s="83"/>
      <c r="M230" s="83"/>
      <c r="N230" s="83"/>
      <c r="O230" s="83"/>
      <c r="P230" s="83"/>
      <c r="Q230" s="83"/>
      <c r="R230" s="1"/>
      <c r="S230" s="84"/>
      <c r="T230" s="84"/>
      <c r="V230" s="84"/>
      <c r="W230" s="83"/>
      <c r="X230" s="83"/>
      <c r="Y230" s="83"/>
      <c r="Z230" s="1"/>
      <c r="AA230" s="1"/>
      <c r="AB230" s="3"/>
      <c r="AC230" s="84"/>
      <c r="AD230" s="84"/>
      <c r="AE230" s="84"/>
      <c r="AF230" s="85"/>
      <c r="AG230" s="86"/>
      <c r="AH230" s="86"/>
      <c r="AI230" s="86"/>
      <c r="AJ230" s="86"/>
      <c r="AK230" s="87"/>
      <c r="AL230" s="87"/>
      <c r="AM230" s="87"/>
      <c r="AN230" s="87"/>
      <c r="AO230" s="88"/>
      <c r="AP230" s="89"/>
      <c r="AQ230" s="90" t="str">
        <f t="shared" si="57"/>
        <v/>
      </c>
      <c r="AR230" s="91">
        <f t="shared" si="58"/>
        <v>2</v>
      </c>
      <c r="AS230" s="92" t="str">
        <f t="shared" si="59"/>
        <v/>
      </c>
      <c r="AT230" s="93">
        <f t="shared" si="60"/>
        <v>0</v>
      </c>
      <c r="AU230" s="93">
        <f t="shared" si="61"/>
        <v>0</v>
      </c>
      <c r="AV230" s="93" t="str">
        <f t="shared" si="62"/>
        <v>01N</v>
      </c>
      <c r="AW230" s="94" t="str">
        <f t="shared" si="63"/>
        <v/>
      </c>
      <c r="AX230" s="95">
        <f>SUMIF(Calculs!$B$2:$B$34,AW230,Calculs!$C$2:$C$34)</f>
        <v>0</v>
      </c>
      <c r="AY230" s="95">
        <f>IF(K230&lt;&gt;"",IF(LEFT(K230,1)="S", Calculs!$C$55,0),0)</f>
        <v>0</v>
      </c>
      <c r="AZ230" s="95">
        <f>IF(L230&lt;&gt;"",IF(LEFT(L230,1)="S", Calculs!$C$51,0),0)</f>
        <v>0</v>
      </c>
      <c r="BA230" s="95">
        <f>IF(M230&lt;&gt;"",IF(LEFT(M230,1)="S", Calculs!$C$52,0),0)</f>
        <v>0</v>
      </c>
      <c r="BB230" s="96" t="str">
        <f t="shared" si="64"/>
        <v/>
      </c>
      <c r="BC230" s="207" t="str">
        <f t="shared" si="65"/>
        <v/>
      </c>
      <c r="BD230" s="96">
        <f>SUMIF(Calculs!$B$2:$B$34,BB230,Calculs!$C$2:$C$34)</f>
        <v>0</v>
      </c>
      <c r="BE230" s="95">
        <f>IF(Q230&lt;&gt;"",IF(LEFT(Q230,1)="S", Calculs!$C$52,0),0)</f>
        <v>0</v>
      </c>
      <c r="BF230" s="95">
        <f>IF(R230&lt;&gt;"",IF(LEFT(R230,1)="S", Calculs!$C$51,0),0)</f>
        <v>0</v>
      </c>
      <c r="BG230" s="95">
        <f>SUMIF(Calculs!$B$41:$B$46,LEFT(S230,2),Calculs!$C$41:$C$46)</f>
        <v>0</v>
      </c>
      <c r="BH230" s="95">
        <f>IF(T230&lt;&gt;"",IF(LEFT(T230,1)="S", Calculs!$C$48,0),0)</f>
        <v>0</v>
      </c>
      <c r="BI230" s="95">
        <f>IF(W230&lt;&gt;"",IF(LEFT(W230,3)="ETT", Calculs!$C$37,0),0)</f>
        <v>0</v>
      </c>
      <c r="BJ230" s="95">
        <f>IF(X230&lt;&gt;"",IF(LEFT(X230,1)="S", Calculs!$C$51,0),0)</f>
        <v>0</v>
      </c>
      <c r="BK230" s="95">
        <f>IF(Y230&lt;&gt;"",IF(LEFT(Y230,1)="S", Calculs!$C$52,0),0)</f>
        <v>0</v>
      </c>
      <c r="BL230" s="96" t="str">
        <f t="shared" si="66"/>
        <v/>
      </c>
      <c r="BM230" s="95">
        <f>SUMIF(Calculs!$B$32:$B$36,TRIM(BL230),Calculs!$C$32:$C$36)</f>
        <v>0</v>
      </c>
      <c r="BN230" s="95">
        <f>IF(V230&lt;&gt;"",IF(LEFT(V230,1)="S", SUMIF(Calculs!$B$57:$B$61, TRIM(BL230), Calculs!$C$57:$C$61),0),0)</f>
        <v>0</v>
      </c>
      <c r="BO230" s="93" t="str">
        <f t="shared" si="67"/>
        <v>N</v>
      </c>
      <c r="BP230" s="95">
        <f t="shared" si="68"/>
        <v>0</v>
      </c>
      <c r="BQ230" s="95" t="e">
        <f t="shared" si="69"/>
        <v>#VALUE!</v>
      </c>
      <c r="BR230" s="95" t="e">
        <f t="shared" si="70"/>
        <v>#VALUE!</v>
      </c>
    </row>
    <row r="231" spans="1:70" ht="12.75" customHeight="1">
      <c r="A231" s="81"/>
      <c r="B231" s="107"/>
      <c r="C231" s="1"/>
      <c r="D231" s="1"/>
      <c r="E231" s="1"/>
      <c r="F231" s="1"/>
      <c r="G231" s="1"/>
      <c r="H231" s="34"/>
      <c r="I231" s="83"/>
      <c r="J231" s="83"/>
      <c r="K231" s="83"/>
      <c r="L231" s="83"/>
      <c r="M231" s="83"/>
      <c r="N231" s="83"/>
      <c r="O231" s="83"/>
      <c r="P231" s="83"/>
      <c r="Q231" s="83"/>
      <c r="R231" s="1"/>
      <c r="S231" s="84"/>
      <c r="T231" s="84"/>
      <c r="V231" s="84"/>
      <c r="W231" s="83"/>
      <c r="X231" s="83"/>
      <c r="Y231" s="83"/>
      <c r="Z231" s="1"/>
      <c r="AA231" s="1"/>
      <c r="AB231" s="3"/>
      <c r="AC231" s="84"/>
      <c r="AD231" s="84"/>
      <c r="AE231" s="84"/>
      <c r="AF231" s="85"/>
      <c r="AG231" s="86"/>
      <c r="AH231" s="86"/>
      <c r="AI231" s="86"/>
      <c r="AJ231" s="86"/>
      <c r="AK231" s="87"/>
      <c r="AL231" s="87"/>
      <c r="AM231" s="87"/>
      <c r="AN231" s="87"/>
      <c r="AO231" s="88"/>
      <c r="AP231" s="89"/>
      <c r="AQ231" s="90" t="str">
        <f t="shared" si="57"/>
        <v/>
      </c>
      <c r="AR231" s="91">
        <f t="shared" si="58"/>
        <v>2</v>
      </c>
      <c r="AS231" s="92" t="str">
        <f t="shared" si="59"/>
        <v/>
      </c>
      <c r="AT231" s="93">
        <f t="shared" si="60"/>
        <v>0</v>
      </c>
      <c r="AU231" s="93">
        <f t="shared" si="61"/>
        <v>0</v>
      </c>
      <c r="AV231" s="93" t="str">
        <f t="shared" si="62"/>
        <v>01N</v>
      </c>
      <c r="AW231" s="94" t="str">
        <f t="shared" si="63"/>
        <v/>
      </c>
      <c r="AX231" s="95">
        <f>SUMIF(Calculs!$B$2:$B$34,AW231,Calculs!$C$2:$C$34)</f>
        <v>0</v>
      </c>
      <c r="AY231" s="95">
        <f>IF(K231&lt;&gt;"",IF(LEFT(K231,1)="S", Calculs!$C$55,0),0)</f>
        <v>0</v>
      </c>
      <c r="AZ231" s="95">
        <f>IF(L231&lt;&gt;"",IF(LEFT(L231,1)="S", Calculs!$C$51,0),0)</f>
        <v>0</v>
      </c>
      <c r="BA231" s="95">
        <f>IF(M231&lt;&gt;"",IF(LEFT(M231,1)="S", Calculs!$C$52,0),0)</f>
        <v>0</v>
      </c>
      <c r="BB231" s="96" t="str">
        <f t="shared" si="64"/>
        <v/>
      </c>
      <c r="BC231" s="207" t="str">
        <f t="shared" si="65"/>
        <v/>
      </c>
      <c r="BD231" s="96">
        <f>SUMIF(Calculs!$B$2:$B$34,BB231,Calculs!$C$2:$C$34)</f>
        <v>0</v>
      </c>
      <c r="BE231" s="95">
        <f>IF(Q231&lt;&gt;"",IF(LEFT(Q231,1)="S", Calculs!$C$52,0),0)</f>
        <v>0</v>
      </c>
      <c r="BF231" s="95">
        <f>IF(R231&lt;&gt;"",IF(LEFT(R231,1)="S", Calculs!$C$51,0),0)</f>
        <v>0</v>
      </c>
      <c r="BG231" s="95">
        <f>SUMIF(Calculs!$B$41:$B$46,LEFT(S231,2),Calculs!$C$41:$C$46)</f>
        <v>0</v>
      </c>
      <c r="BH231" s="95">
        <f>IF(T231&lt;&gt;"",IF(LEFT(T231,1)="S", Calculs!$C$48,0),0)</f>
        <v>0</v>
      </c>
      <c r="BI231" s="95">
        <f>IF(W231&lt;&gt;"",IF(LEFT(W231,3)="ETT", Calculs!$C$37,0),0)</f>
        <v>0</v>
      </c>
      <c r="BJ231" s="95">
        <f>IF(X231&lt;&gt;"",IF(LEFT(X231,1)="S", Calculs!$C$51,0),0)</f>
        <v>0</v>
      </c>
      <c r="BK231" s="95">
        <f>IF(Y231&lt;&gt;"",IF(LEFT(Y231,1)="S", Calculs!$C$52,0),0)</f>
        <v>0</v>
      </c>
      <c r="BL231" s="96" t="str">
        <f t="shared" si="66"/>
        <v/>
      </c>
      <c r="BM231" s="95">
        <f>SUMIF(Calculs!$B$32:$B$36,TRIM(BL231),Calculs!$C$32:$C$36)</f>
        <v>0</v>
      </c>
      <c r="BN231" s="95">
        <f>IF(V231&lt;&gt;"",IF(LEFT(V231,1)="S", SUMIF(Calculs!$B$57:$B$61, TRIM(BL231), Calculs!$C$57:$C$61),0),0)</f>
        <v>0</v>
      </c>
      <c r="BO231" s="93" t="str">
        <f t="shared" si="67"/>
        <v>N</v>
      </c>
      <c r="BP231" s="95">
        <f t="shared" si="68"/>
        <v>0</v>
      </c>
      <c r="BQ231" s="95" t="e">
        <f t="shared" si="69"/>
        <v>#VALUE!</v>
      </c>
      <c r="BR231" s="95" t="e">
        <f t="shared" si="70"/>
        <v>#VALUE!</v>
      </c>
    </row>
    <row r="232" spans="1:70" ht="12.75" customHeight="1">
      <c r="A232" s="81"/>
      <c r="B232" s="107"/>
      <c r="C232" s="1"/>
      <c r="D232" s="1"/>
      <c r="E232" s="1"/>
      <c r="F232" s="1"/>
      <c r="G232" s="1"/>
      <c r="H232" s="34"/>
      <c r="I232" s="83"/>
      <c r="J232" s="83"/>
      <c r="K232" s="83"/>
      <c r="L232" s="83"/>
      <c r="M232" s="83"/>
      <c r="N232" s="83"/>
      <c r="O232" s="83"/>
      <c r="P232" s="83"/>
      <c r="Q232" s="83"/>
      <c r="R232" s="1"/>
      <c r="S232" s="84"/>
      <c r="T232" s="84"/>
      <c r="V232" s="84"/>
      <c r="W232" s="83"/>
      <c r="X232" s="83"/>
      <c r="Y232" s="83"/>
      <c r="Z232" s="1"/>
      <c r="AA232" s="1"/>
      <c r="AB232" s="3"/>
      <c r="AC232" s="84"/>
      <c r="AD232" s="84"/>
      <c r="AE232" s="84"/>
      <c r="AF232" s="85"/>
      <c r="AG232" s="86"/>
      <c r="AH232" s="86"/>
      <c r="AI232" s="86"/>
      <c r="AJ232" s="86"/>
      <c r="AK232" s="87"/>
      <c r="AL232" s="87"/>
      <c r="AM232" s="87"/>
      <c r="AN232" s="87"/>
      <c r="AO232" s="88"/>
      <c r="AP232" s="89"/>
      <c r="AQ232" s="90" t="str">
        <f t="shared" si="57"/>
        <v/>
      </c>
      <c r="AR232" s="91">
        <f t="shared" si="58"/>
        <v>2</v>
      </c>
      <c r="AS232" s="92" t="str">
        <f t="shared" si="59"/>
        <v/>
      </c>
      <c r="AT232" s="93">
        <f t="shared" si="60"/>
        <v>0</v>
      </c>
      <c r="AU232" s="93">
        <f t="shared" si="61"/>
        <v>0</v>
      </c>
      <c r="AV232" s="93" t="str">
        <f t="shared" si="62"/>
        <v>01N</v>
      </c>
      <c r="AW232" s="94" t="str">
        <f t="shared" si="63"/>
        <v/>
      </c>
      <c r="AX232" s="95">
        <f>SUMIF(Calculs!$B$2:$B$34,AW232,Calculs!$C$2:$C$34)</f>
        <v>0</v>
      </c>
      <c r="AY232" s="95">
        <f>IF(K232&lt;&gt;"",IF(LEFT(K232,1)="S", Calculs!$C$55,0),0)</f>
        <v>0</v>
      </c>
      <c r="AZ232" s="95">
        <f>IF(L232&lt;&gt;"",IF(LEFT(L232,1)="S", Calculs!$C$51,0),0)</f>
        <v>0</v>
      </c>
      <c r="BA232" s="95">
        <f>IF(M232&lt;&gt;"",IF(LEFT(M232,1)="S", Calculs!$C$52,0),0)</f>
        <v>0</v>
      </c>
      <c r="BB232" s="96" t="str">
        <f t="shared" si="64"/>
        <v/>
      </c>
      <c r="BC232" s="207" t="str">
        <f t="shared" si="65"/>
        <v/>
      </c>
      <c r="BD232" s="96">
        <f>SUMIF(Calculs!$B$2:$B$34,BB232,Calculs!$C$2:$C$34)</f>
        <v>0</v>
      </c>
      <c r="BE232" s="95">
        <f>IF(Q232&lt;&gt;"",IF(LEFT(Q232,1)="S", Calculs!$C$52,0),0)</f>
        <v>0</v>
      </c>
      <c r="BF232" s="95">
        <f>IF(R232&lt;&gt;"",IF(LEFT(R232,1)="S", Calculs!$C$51,0),0)</f>
        <v>0</v>
      </c>
      <c r="BG232" s="95">
        <f>SUMIF(Calculs!$B$41:$B$46,LEFT(S232,2),Calculs!$C$41:$C$46)</f>
        <v>0</v>
      </c>
      <c r="BH232" s="95">
        <f>IF(T232&lt;&gt;"",IF(LEFT(T232,1)="S", Calculs!$C$48,0),0)</f>
        <v>0</v>
      </c>
      <c r="BI232" s="95">
        <f>IF(W232&lt;&gt;"",IF(LEFT(W232,3)="ETT", Calculs!$C$37,0),0)</f>
        <v>0</v>
      </c>
      <c r="BJ232" s="95">
        <f>IF(X232&lt;&gt;"",IF(LEFT(X232,1)="S", Calculs!$C$51,0),0)</f>
        <v>0</v>
      </c>
      <c r="BK232" s="95">
        <f>IF(Y232&lt;&gt;"",IF(LEFT(Y232,1)="S", Calculs!$C$52,0),0)</f>
        <v>0</v>
      </c>
      <c r="BL232" s="96" t="str">
        <f t="shared" si="66"/>
        <v/>
      </c>
      <c r="BM232" s="95">
        <f>SUMIF(Calculs!$B$32:$B$36,TRIM(BL232),Calculs!$C$32:$C$36)</f>
        <v>0</v>
      </c>
      <c r="BN232" s="95">
        <f>IF(V232&lt;&gt;"",IF(LEFT(V232,1)="S", SUMIF(Calculs!$B$57:$B$61, TRIM(BL232), Calculs!$C$57:$C$61),0),0)</f>
        <v>0</v>
      </c>
      <c r="BO232" s="93" t="str">
        <f t="shared" si="67"/>
        <v>N</v>
      </c>
      <c r="BP232" s="95">
        <f t="shared" si="68"/>
        <v>0</v>
      </c>
      <c r="BQ232" s="95" t="e">
        <f t="shared" si="69"/>
        <v>#VALUE!</v>
      </c>
      <c r="BR232" s="95" t="e">
        <f t="shared" si="70"/>
        <v>#VALUE!</v>
      </c>
    </row>
    <row r="233" spans="1:70" ht="12.75" customHeight="1">
      <c r="A233" s="81"/>
      <c r="B233" s="107"/>
      <c r="C233" s="1"/>
      <c r="D233" s="1"/>
      <c r="E233" s="1"/>
      <c r="F233" s="1"/>
      <c r="G233" s="1"/>
      <c r="H233" s="34"/>
      <c r="I233" s="83"/>
      <c r="J233" s="83"/>
      <c r="K233" s="83"/>
      <c r="L233" s="83"/>
      <c r="M233" s="83"/>
      <c r="N233" s="83"/>
      <c r="O233" s="83"/>
      <c r="P233" s="83"/>
      <c r="Q233" s="83"/>
      <c r="R233" s="1"/>
      <c r="S233" s="84"/>
      <c r="T233" s="84"/>
      <c r="V233" s="84"/>
      <c r="W233" s="83"/>
      <c r="X233" s="83"/>
      <c r="Y233" s="83"/>
      <c r="Z233" s="1"/>
      <c r="AA233" s="1"/>
      <c r="AB233" s="3"/>
      <c r="AC233" s="84"/>
      <c r="AD233" s="84"/>
      <c r="AE233" s="84"/>
      <c r="AF233" s="85"/>
      <c r="AG233" s="86"/>
      <c r="AH233" s="86"/>
      <c r="AI233" s="86"/>
      <c r="AJ233" s="86"/>
      <c r="AK233" s="87"/>
      <c r="AL233" s="87"/>
      <c r="AM233" s="87"/>
      <c r="AN233" s="87"/>
      <c r="AO233" s="88"/>
      <c r="AP233" s="89"/>
      <c r="AQ233" s="90" t="str">
        <f t="shared" si="57"/>
        <v/>
      </c>
      <c r="AR233" s="91">
        <f t="shared" si="58"/>
        <v>2</v>
      </c>
      <c r="AS233" s="92" t="str">
        <f t="shared" si="59"/>
        <v/>
      </c>
      <c r="AT233" s="93">
        <f t="shared" si="60"/>
        <v>0</v>
      </c>
      <c r="AU233" s="93">
        <f t="shared" si="61"/>
        <v>0</v>
      </c>
      <c r="AV233" s="93" t="str">
        <f t="shared" si="62"/>
        <v>01N</v>
      </c>
      <c r="AW233" s="94" t="str">
        <f t="shared" si="63"/>
        <v/>
      </c>
      <c r="AX233" s="95">
        <f>SUMIF(Calculs!$B$2:$B$34,AW233,Calculs!$C$2:$C$34)</f>
        <v>0</v>
      </c>
      <c r="AY233" s="95">
        <f>IF(K233&lt;&gt;"",IF(LEFT(K233,1)="S", Calculs!$C$55,0),0)</f>
        <v>0</v>
      </c>
      <c r="AZ233" s="95">
        <f>IF(L233&lt;&gt;"",IF(LEFT(L233,1)="S", Calculs!$C$51,0),0)</f>
        <v>0</v>
      </c>
      <c r="BA233" s="95">
        <f>IF(M233&lt;&gt;"",IF(LEFT(M233,1)="S", Calculs!$C$52,0),0)</f>
        <v>0</v>
      </c>
      <c r="BB233" s="96" t="str">
        <f t="shared" si="64"/>
        <v/>
      </c>
      <c r="BC233" s="207" t="str">
        <f t="shared" si="65"/>
        <v/>
      </c>
      <c r="BD233" s="96">
        <f>SUMIF(Calculs!$B$2:$B$34,BB233,Calculs!$C$2:$C$34)</f>
        <v>0</v>
      </c>
      <c r="BE233" s="95">
        <f>IF(Q233&lt;&gt;"",IF(LEFT(Q233,1)="S", Calculs!$C$52,0),0)</f>
        <v>0</v>
      </c>
      <c r="BF233" s="95">
        <f>IF(R233&lt;&gt;"",IF(LEFT(R233,1)="S", Calculs!$C$51,0),0)</f>
        <v>0</v>
      </c>
      <c r="BG233" s="95">
        <f>SUMIF(Calculs!$B$41:$B$46,LEFT(S233,2),Calculs!$C$41:$C$46)</f>
        <v>0</v>
      </c>
      <c r="BH233" s="95">
        <f>IF(T233&lt;&gt;"",IF(LEFT(T233,1)="S", Calculs!$C$48,0),0)</f>
        <v>0</v>
      </c>
      <c r="BI233" s="95">
        <f>IF(W233&lt;&gt;"",IF(LEFT(W233,3)="ETT", Calculs!$C$37,0),0)</f>
        <v>0</v>
      </c>
      <c r="BJ233" s="95">
        <f>IF(X233&lt;&gt;"",IF(LEFT(X233,1)="S", Calculs!$C$51,0),0)</f>
        <v>0</v>
      </c>
      <c r="BK233" s="95">
        <f>IF(Y233&lt;&gt;"",IF(LEFT(Y233,1)="S", Calculs!$C$52,0),0)</f>
        <v>0</v>
      </c>
      <c r="BL233" s="96" t="str">
        <f t="shared" si="66"/>
        <v/>
      </c>
      <c r="BM233" s="95">
        <f>SUMIF(Calculs!$B$32:$B$36,TRIM(BL233),Calculs!$C$32:$C$36)</f>
        <v>0</v>
      </c>
      <c r="BN233" s="95">
        <f>IF(V233&lt;&gt;"",IF(LEFT(V233,1)="S", SUMIF(Calculs!$B$57:$B$61, TRIM(BL233), Calculs!$C$57:$C$61),0),0)</f>
        <v>0</v>
      </c>
      <c r="BO233" s="93" t="str">
        <f t="shared" si="67"/>
        <v>N</v>
      </c>
      <c r="BP233" s="95">
        <f t="shared" si="68"/>
        <v>0</v>
      </c>
      <c r="BQ233" s="95" t="e">
        <f t="shared" si="69"/>
        <v>#VALUE!</v>
      </c>
      <c r="BR233" s="95" t="e">
        <f t="shared" si="70"/>
        <v>#VALUE!</v>
      </c>
    </row>
    <row r="234" spans="1:70" ht="12.75" customHeight="1">
      <c r="A234" s="81"/>
      <c r="B234" s="107"/>
      <c r="C234" s="1"/>
      <c r="D234" s="1"/>
      <c r="E234" s="1"/>
      <c r="F234" s="1"/>
      <c r="G234" s="1"/>
      <c r="H234" s="34"/>
      <c r="I234" s="83"/>
      <c r="J234" s="83"/>
      <c r="K234" s="83"/>
      <c r="L234" s="83"/>
      <c r="M234" s="83"/>
      <c r="N234" s="83"/>
      <c r="O234" s="83"/>
      <c r="P234" s="83"/>
      <c r="Q234" s="83"/>
      <c r="R234" s="1"/>
      <c r="S234" s="84"/>
      <c r="T234" s="84"/>
      <c r="V234" s="84"/>
      <c r="W234" s="83"/>
      <c r="X234" s="83"/>
      <c r="Y234" s="83"/>
      <c r="Z234" s="1"/>
      <c r="AA234" s="1"/>
      <c r="AB234" s="3"/>
      <c r="AC234" s="84"/>
      <c r="AD234" s="84"/>
      <c r="AE234" s="84"/>
      <c r="AF234" s="85"/>
      <c r="AG234" s="86"/>
      <c r="AH234" s="86"/>
      <c r="AI234" s="86"/>
      <c r="AJ234" s="86"/>
      <c r="AK234" s="87"/>
      <c r="AL234" s="87"/>
      <c r="AM234" s="87"/>
      <c r="AN234" s="87"/>
      <c r="AO234" s="88"/>
      <c r="AP234" s="89"/>
      <c r="AQ234" s="90" t="str">
        <f t="shared" si="57"/>
        <v/>
      </c>
      <c r="AR234" s="91">
        <f t="shared" si="58"/>
        <v>2</v>
      </c>
      <c r="AS234" s="92" t="str">
        <f t="shared" si="59"/>
        <v/>
      </c>
      <c r="AT234" s="93">
        <f t="shared" si="60"/>
        <v>0</v>
      </c>
      <c r="AU234" s="93">
        <f t="shared" si="61"/>
        <v>0</v>
      </c>
      <c r="AV234" s="93" t="str">
        <f t="shared" si="62"/>
        <v>01N</v>
      </c>
      <c r="AW234" s="94" t="str">
        <f t="shared" si="63"/>
        <v/>
      </c>
      <c r="AX234" s="95">
        <f>SUMIF(Calculs!$B$2:$B$34,AW234,Calculs!$C$2:$C$34)</f>
        <v>0</v>
      </c>
      <c r="AY234" s="95">
        <f>IF(K234&lt;&gt;"",IF(LEFT(K234,1)="S", Calculs!$C$55,0),0)</f>
        <v>0</v>
      </c>
      <c r="AZ234" s="95">
        <f>IF(L234&lt;&gt;"",IF(LEFT(L234,1)="S", Calculs!$C$51,0),0)</f>
        <v>0</v>
      </c>
      <c r="BA234" s="95">
        <f>IF(M234&lt;&gt;"",IF(LEFT(M234,1)="S", Calculs!$C$52,0),0)</f>
        <v>0</v>
      </c>
      <c r="BB234" s="96" t="str">
        <f t="shared" si="64"/>
        <v/>
      </c>
      <c r="BC234" s="207" t="str">
        <f t="shared" si="65"/>
        <v/>
      </c>
      <c r="BD234" s="96">
        <f>SUMIF(Calculs!$B$2:$B$34,BB234,Calculs!$C$2:$C$34)</f>
        <v>0</v>
      </c>
      <c r="BE234" s="95">
        <f>IF(Q234&lt;&gt;"",IF(LEFT(Q234,1)="S", Calculs!$C$52,0),0)</f>
        <v>0</v>
      </c>
      <c r="BF234" s="95">
        <f>IF(R234&lt;&gt;"",IF(LEFT(R234,1)="S", Calculs!$C$51,0),0)</f>
        <v>0</v>
      </c>
      <c r="BG234" s="95">
        <f>SUMIF(Calculs!$B$41:$B$46,LEFT(S234,2),Calculs!$C$41:$C$46)</f>
        <v>0</v>
      </c>
      <c r="BH234" s="95">
        <f>IF(T234&lt;&gt;"",IF(LEFT(T234,1)="S", Calculs!$C$48,0),0)</f>
        <v>0</v>
      </c>
      <c r="BI234" s="95">
        <f>IF(W234&lt;&gt;"",IF(LEFT(W234,3)="ETT", Calculs!$C$37,0),0)</f>
        <v>0</v>
      </c>
      <c r="BJ234" s="95">
        <f>IF(X234&lt;&gt;"",IF(LEFT(X234,1)="S", Calculs!$C$51,0),0)</f>
        <v>0</v>
      </c>
      <c r="BK234" s="95">
        <f>IF(Y234&lt;&gt;"",IF(LEFT(Y234,1)="S", Calculs!$C$52,0),0)</f>
        <v>0</v>
      </c>
      <c r="BL234" s="96" t="str">
        <f t="shared" si="66"/>
        <v/>
      </c>
      <c r="BM234" s="95">
        <f>SUMIF(Calculs!$B$32:$B$36,TRIM(BL234),Calculs!$C$32:$C$36)</f>
        <v>0</v>
      </c>
      <c r="BN234" s="95">
        <f>IF(V234&lt;&gt;"",IF(LEFT(V234,1)="S", SUMIF(Calculs!$B$57:$B$61, TRIM(BL234), Calculs!$C$57:$C$61),0),0)</f>
        <v>0</v>
      </c>
      <c r="BO234" s="93" t="str">
        <f t="shared" si="67"/>
        <v>N</v>
      </c>
      <c r="BP234" s="95">
        <f t="shared" si="68"/>
        <v>0</v>
      </c>
      <c r="BQ234" s="95" t="e">
        <f t="shared" si="69"/>
        <v>#VALUE!</v>
      </c>
      <c r="BR234" s="95" t="e">
        <f t="shared" si="70"/>
        <v>#VALUE!</v>
      </c>
    </row>
    <row r="235" spans="1:70" ht="12.75" customHeight="1">
      <c r="A235" s="81"/>
      <c r="B235" s="107"/>
      <c r="C235" s="1"/>
      <c r="D235" s="1"/>
      <c r="E235" s="1"/>
      <c r="F235" s="1"/>
      <c r="G235" s="1"/>
      <c r="H235" s="34"/>
      <c r="I235" s="83"/>
      <c r="J235" s="83"/>
      <c r="K235" s="83"/>
      <c r="L235" s="83"/>
      <c r="M235" s="83"/>
      <c r="N235" s="83"/>
      <c r="O235" s="83"/>
      <c r="P235" s="83"/>
      <c r="Q235" s="83"/>
      <c r="R235" s="1"/>
      <c r="S235" s="84"/>
      <c r="T235" s="84"/>
      <c r="V235" s="84"/>
      <c r="W235" s="83"/>
      <c r="X235" s="83"/>
      <c r="Y235" s="83"/>
      <c r="Z235" s="1"/>
      <c r="AA235" s="1"/>
      <c r="AB235" s="3"/>
      <c r="AC235" s="84"/>
      <c r="AD235" s="84"/>
      <c r="AE235" s="84"/>
      <c r="AF235" s="85"/>
      <c r="AG235" s="86"/>
      <c r="AH235" s="86"/>
      <c r="AI235" s="86"/>
      <c r="AJ235" s="86"/>
      <c r="AK235" s="87"/>
      <c r="AL235" s="87"/>
      <c r="AM235" s="87"/>
      <c r="AN235" s="87"/>
      <c r="AO235" s="88"/>
      <c r="AP235" s="89"/>
      <c r="AQ235" s="90" t="str">
        <f t="shared" si="57"/>
        <v/>
      </c>
      <c r="AR235" s="91">
        <f t="shared" si="58"/>
        <v>2</v>
      </c>
      <c r="AS235" s="92" t="str">
        <f t="shared" si="59"/>
        <v/>
      </c>
      <c r="AT235" s="93">
        <f t="shared" si="60"/>
        <v>0</v>
      </c>
      <c r="AU235" s="93">
        <f t="shared" si="61"/>
        <v>0</v>
      </c>
      <c r="AV235" s="93" t="str">
        <f t="shared" si="62"/>
        <v>01N</v>
      </c>
      <c r="AW235" s="94" t="str">
        <f t="shared" si="63"/>
        <v/>
      </c>
      <c r="AX235" s="95">
        <f>SUMIF(Calculs!$B$2:$B$34,AW235,Calculs!$C$2:$C$34)</f>
        <v>0</v>
      </c>
      <c r="AY235" s="95">
        <f>IF(K235&lt;&gt;"",IF(LEFT(K235,1)="S", Calculs!$C$55,0),0)</f>
        <v>0</v>
      </c>
      <c r="AZ235" s="95">
        <f>IF(L235&lt;&gt;"",IF(LEFT(L235,1)="S", Calculs!$C$51,0),0)</f>
        <v>0</v>
      </c>
      <c r="BA235" s="95">
        <f>IF(M235&lt;&gt;"",IF(LEFT(M235,1)="S", Calculs!$C$52,0),0)</f>
        <v>0</v>
      </c>
      <c r="BB235" s="96" t="str">
        <f t="shared" si="64"/>
        <v/>
      </c>
      <c r="BC235" s="207" t="str">
        <f t="shared" si="65"/>
        <v/>
      </c>
      <c r="BD235" s="96">
        <f>SUMIF(Calculs!$B$2:$B$34,BB235,Calculs!$C$2:$C$34)</f>
        <v>0</v>
      </c>
      <c r="BE235" s="95">
        <f>IF(Q235&lt;&gt;"",IF(LEFT(Q235,1)="S", Calculs!$C$52,0),0)</f>
        <v>0</v>
      </c>
      <c r="BF235" s="95">
        <f>IF(R235&lt;&gt;"",IF(LEFT(R235,1)="S", Calculs!$C$51,0),0)</f>
        <v>0</v>
      </c>
      <c r="BG235" s="95">
        <f>SUMIF(Calculs!$B$41:$B$46,LEFT(S235,2),Calculs!$C$41:$C$46)</f>
        <v>0</v>
      </c>
      <c r="BH235" s="95">
        <f>IF(T235&lt;&gt;"",IF(LEFT(T235,1)="S", Calculs!$C$48,0),0)</f>
        <v>0</v>
      </c>
      <c r="BI235" s="95">
        <f>IF(W235&lt;&gt;"",IF(LEFT(W235,3)="ETT", Calculs!$C$37,0),0)</f>
        <v>0</v>
      </c>
      <c r="BJ235" s="95">
        <f>IF(X235&lt;&gt;"",IF(LEFT(X235,1)="S", Calculs!$C$51,0),0)</f>
        <v>0</v>
      </c>
      <c r="BK235" s="95">
        <f>IF(Y235&lt;&gt;"",IF(LEFT(Y235,1)="S", Calculs!$C$52,0),0)</f>
        <v>0</v>
      </c>
      <c r="BL235" s="96" t="str">
        <f t="shared" si="66"/>
        <v/>
      </c>
      <c r="BM235" s="95">
        <f>SUMIF(Calculs!$B$32:$B$36,TRIM(BL235),Calculs!$C$32:$C$36)</f>
        <v>0</v>
      </c>
      <c r="BN235" s="95">
        <f>IF(V235&lt;&gt;"",IF(LEFT(V235,1)="S", SUMIF(Calculs!$B$57:$B$61, TRIM(BL235), Calculs!$C$57:$C$61),0),0)</f>
        <v>0</v>
      </c>
      <c r="BO235" s="93" t="str">
        <f t="shared" si="67"/>
        <v>N</v>
      </c>
      <c r="BP235" s="95">
        <f t="shared" si="68"/>
        <v>0</v>
      </c>
      <c r="BQ235" s="95" t="e">
        <f t="shared" si="69"/>
        <v>#VALUE!</v>
      </c>
      <c r="BR235" s="95" t="e">
        <f t="shared" si="70"/>
        <v>#VALUE!</v>
      </c>
    </row>
    <row r="236" spans="1:70" ht="12.75" customHeight="1">
      <c r="A236" s="81"/>
      <c r="B236" s="107"/>
      <c r="C236" s="1"/>
      <c r="D236" s="1"/>
      <c r="E236" s="1"/>
      <c r="F236" s="1"/>
      <c r="G236" s="1"/>
      <c r="H236" s="34"/>
      <c r="I236" s="83"/>
      <c r="J236" s="83"/>
      <c r="K236" s="83"/>
      <c r="L236" s="83"/>
      <c r="M236" s="83"/>
      <c r="N236" s="83"/>
      <c r="O236" s="83"/>
      <c r="P236" s="83"/>
      <c r="Q236" s="83"/>
      <c r="R236" s="1"/>
      <c r="S236" s="84"/>
      <c r="T236" s="84"/>
      <c r="V236" s="84"/>
      <c r="W236" s="83"/>
      <c r="X236" s="83"/>
      <c r="Y236" s="83"/>
      <c r="Z236" s="1"/>
      <c r="AA236" s="1"/>
      <c r="AB236" s="3"/>
      <c r="AC236" s="84"/>
      <c r="AD236" s="84"/>
      <c r="AE236" s="84"/>
      <c r="AF236" s="85"/>
      <c r="AG236" s="86"/>
      <c r="AH236" s="86"/>
      <c r="AI236" s="86"/>
      <c r="AJ236" s="86"/>
      <c r="AK236" s="87"/>
      <c r="AL236" s="87"/>
      <c r="AM236" s="87"/>
      <c r="AN236" s="87"/>
      <c r="AO236" s="88"/>
      <c r="AP236" s="89"/>
      <c r="AQ236" s="90" t="str">
        <f t="shared" si="57"/>
        <v/>
      </c>
      <c r="AR236" s="91">
        <f t="shared" si="58"/>
        <v>2</v>
      </c>
      <c r="AS236" s="92" t="str">
        <f t="shared" si="59"/>
        <v/>
      </c>
      <c r="AT236" s="93">
        <f t="shared" si="60"/>
        <v>0</v>
      </c>
      <c r="AU236" s="93">
        <f t="shared" si="61"/>
        <v>0</v>
      </c>
      <c r="AV236" s="93" t="str">
        <f t="shared" si="62"/>
        <v>01N</v>
      </c>
      <c r="AW236" s="94" t="str">
        <f t="shared" si="63"/>
        <v/>
      </c>
      <c r="AX236" s="95">
        <f>SUMIF(Calculs!$B$2:$B$34,AW236,Calculs!$C$2:$C$34)</f>
        <v>0</v>
      </c>
      <c r="AY236" s="95">
        <f>IF(K236&lt;&gt;"",IF(LEFT(K236,1)="S", Calculs!$C$55,0),0)</f>
        <v>0</v>
      </c>
      <c r="AZ236" s="95">
        <f>IF(L236&lt;&gt;"",IF(LEFT(L236,1)="S", Calculs!$C$51,0),0)</f>
        <v>0</v>
      </c>
      <c r="BA236" s="95">
        <f>IF(M236&lt;&gt;"",IF(LEFT(M236,1)="S", Calculs!$C$52,0),0)</f>
        <v>0</v>
      </c>
      <c r="BB236" s="96" t="str">
        <f t="shared" si="64"/>
        <v/>
      </c>
      <c r="BC236" s="207" t="str">
        <f t="shared" si="65"/>
        <v/>
      </c>
      <c r="BD236" s="96">
        <f>SUMIF(Calculs!$B$2:$B$34,BB236,Calculs!$C$2:$C$34)</f>
        <v>0</v>
      </c>
      <c r="BE236" s="95">
        <f>IF(Q236&lt;&gt;"",IF(LEFT(Q236,1)="S", Calculs!$C$52,0),0)</f>
        <v>0</v>
      </c>
      <c r="BF236" s="95">
        <f>IF(R236&lt;&gt;"",IF(LEFT(R236,1)="S", Calculs!$C$51,0),0)</f>
        <v>0</v>
      </c>
      <c r="BG236" s="95">
        <f>SUMIF(Calculs!$B$41:$B$46,LEFT(S236,2),Calculs!$C$41:$C$46)</f>
        <v>0</v>
      </c>
      <c r="BH236" s="95">
        <f>IF(T236&lt;&gt;"",IF(LEFT(T236,1)="S", Calculs!$C$48,0),0)</f>
        <v>0</v>
      </c>
      <c r="BI236" s="95">
        <f>IF(W236&lt;&gt;"",IF(LEFT(W236,3)="ETT", Calculs!$C$37,0),0)</f>
        <v>0</v>
      </c>
      <c r="BJ236" s="95">
        <f>IF(X236&lt;&gt;"",IF(LEFT(X236,1)="S", Calculs!$C$51,0),0)</f>
        <v>0</v>
      </c>
      <c r="BK236" s="95">
        <f>IF(Y236&lt;&gt;"",IF(LEFT(Y236,1)="S", Calculs!$C$52,0),0)</f>
        <v>0</v>
      </c>
      <c r="BL236" s="96" t="str">
        <f t="shared" si="66"/>
        <v/>
      </c>
      <c r="BM236" s="95">
        <f>SUMIF(Calculs!$B$32:$B$36,TRIM(BL236),Calculs!$C$32:$C$36)</f>
        <v>0</v>
      </c>
      <c r="BN236" s="95">
        <f>IF(V236&lt;&gt;"",IF(LEFT(V236,1)="S", SUMIF(Calculs!$B$57:$B$61, TRIM(BL236), Calculs!$C$57:$C$61),0),0)</f>
        <v>0</v>
      </c>
      <c r="BO236" s="93" t="str">
        <f t="shared" si="67"/>
        <v>N</v>
      </c>
      <c r="BP236" s="95">
        <f t="shared" si="68"/>
        <v>0</v>
      </c>
      <c r="BQ236" s="95" t="e">
        <f t="shared" si="69"/>
        <v>#VALUE!</v>
      </c>
      <c r="BR236" s="95" t="e">
        <f t="shared" si="70"/>
        <v>#VALUE!</v>
      </c>
    </row>
    <row r="237" spans="1:70" ht="12.75" customHeight="1">
      <c r="A237" s="81"/>
      <c r="B237" s="107"/>
      <c r="C237" s="1"/>
      <c r="D237" s="1"/>
      <c r="E237" s="1"/>
      <c r="F237" s="1"/>
      <c r="G237" s="1"/>
      <c r="H237" s="34"/>
      <c r="I237" s="83"/>
      <c r="J237" s="83"/>
      <c r="K237" s="83"/>
      <c r="L237" s="83"/>
      <c r="M237" s="83"/>
      <c r="N237" s="83"/>
      <c r="O237" s="83"/>
      <c r="P237" s="83"/>
      <c r="Q237" s="83"/>
      <c r="R237" s="1"/>
      <c r="S237" s="84"/>
      <c r="T237" s="84"/>
      <c r="V237" s="84"/>
      <c r="W237" s="83"/>
      <c r="X237" s="83"/>
      <c r="Y237" s="83"/>
      <c r="Z237" s="1"/>
      <c r="AA237" s="1"/>
      <c r="AB237" s="3"/>
      <c r="AC237" s="84"/>
      <c r="AD237" s="84"/>
      <c r="AE237" s="84"/>
      <c r="AF237" s="85"/>
      <c r="AG237" s="86"/>
      <c r="AH237" s="86"/>
      <c r="AI237" s="86"/>
      <c r="AJ237" s="86"/>
      <c r="AK237" s="87"/>
      <c r="AL237" s="87"/>
      <c r="AM237" s="87"/>
      <c r="AN237" s="87"/>
      <c r="AO237" s="88"/>
      <c r="AP237" s="89"/>
      <c r="AQ237" s="90" t="str">
        <f t="shared" si="57"/>
        <v/>
      </c>
      <c r="AR237" s="91">
        <f t="shared" si="58"/>
        <v>2</v>
      </c>
      <c r="AS237" s="92" t="str">
        <f t="shared" si="59"/>
        <v/>
      </c>
      <c r="AT237" s="93">
        <f t="shared" si="60"/>
        <v>0</v>
      </c>
      <c r="AU237" s="93">
        <f t="shared" si="61"/>
        <v>0</v>
      </c>
      <c r="AV237" s="93" t="str">
        <f t="shared" si="62"/>
        <v>01N</v>
      </c>
      <c r="AW237" s="94" t="str">
        <f t="shared" si="63"/>
        <v/>
      </c>
      <c r="AX237" s="95">
        <f>SUMIF(Calculs!$B$2:$B$34,AW237,Calculs!$C$2:$C$34)</f>
        <v>0</v>
      </c>
      <c r="AY237" s="95">
        <f>IF(K237&lt;&gt;"",IF(LEFT(K237,1)="S", Calculs!$C$55,0),0)</f>
        <v>0</v>
      </c>
      <c r="AZ237" s="95">
        <f>IF(L237&lt;&gt;"",IF(LEFT(L237,1)="S", Calculs!$C$51,0),0)</f>
        <v>0</v>
      </c>
      <c r="BA237" s="95">
        <f>IF(M237&lt;&gt;"",IF(LEFT(M237,1)="S", Calculs!$C$52,0),0)</f>
        <v>0</v>
      </c>
      <c r="BB237" s="96" t="str">
        <f t="shared" si="64"/>
        <v/>
      </c>
      <c r="BC237" s="207" t="str">
        <f t="shared" si="65"/>
        <v/>
      </c>
      <c r="BD237" s="96">
        <f>SUMIF(Calculs!$B$2:$B$34,BB237,Calculs!$C$2:$C$34)</f>
        <v>0</v>
      </c>
      <c r="BE237" s="95">
        <f>IF(Q237&lt;&gt;"",IF(LEFT(Q237,1)="S", Calculs!$C$52,0),0)</f>
        <v>0</v>
      </c>
      <c r="BF237" s="95">
        <f>IF(R237&lt;&gt;"",IF(LEFT(R237,1)="S", Calculs!$C$51,0),0)</f>
        <v>0</v>
      </c>
      <c r="BG237" s="95">
        <f>SUMIF(Calculs!$B$41:$B$46,LEFT(S237,2),Calculs!$C$41:$C$46)</f>
        <v>0</v>
      </c>
      <c r="BH237" s="95">
        <f>IF(T237&lt;&gt;"",IF(LEFT(T237,1)="S", Calculs!$C$48,0),0)</f>
        <v>0</v>
      </c>
      <c r="BI237" s="95">
        <f>IF(W237&lt;&gt;"",IF(LEFT(W237,3)="ETT", Calculs!$C$37,0),0)</f>
        <v>0</v>
      </c>
      <c r="BJ237" s="95">
        <f>IF(X237&lt;&gt;"",IF(LEFT(X237,1)="S", Calculs!$C$51,0),0)</f>
        <v>0</v>
      </c>
      <c r="BK237" s="95">
        <f>IF(Y237&lt;&gt;"",IF(LEFT(Y237,1)="S", Calculs!$C$52,0),0)</f>
        <v>0</v>
      </c>
      <c r="BL237" s="96" t="str">
        <f t="shared" si="66"/>
        <v/>
      </c>
      <c r="BM237" s="95">
        <f>SUMIF(Calculs!$B$32:$B$36,TRIM(BL237),Calculs!$C$32:$C$36)</f>
        <v>0</v>
      </c>
      <c r="BN237" s="95">
        <f>IF(V237&lt;&gt;"",IF(LEFT(V237,1)="S", SUMIF(Calculs!$B$57:$B$61, TRIM(BL237), Calculs!$C$57:$C$61),0),0)</f>
        <v>0</v>
      </c>
      <c r="BO237" s="93" t="str">
        <f t="shared" si="67"/>
        <v>N</v>
      </c>
      <c r="BP237" s="95">
        <f t="shared" si="68"/>
        <v>0</v>
      </c>
      <c r="BQ237" s="95" t="e">
        <f t="shared" si="69"/>
        <v>#VALUE!</v>
      </c>
      <c r="BR237" s="95" t="e">
        <f t="shared" si="70"/>
        <v>#VALUE!</v>
      </c>
    </row>
    <row r="238" spans="1:70" ht="12.75" customHeight="1">
      <c r="A238" s="81"/>
      <c r="B238" s="107"/>
      <c r="C238" s="1"/>
      <c r="D238" s="1"/>
      <c r="E238" s="1"/>
      <c r="F238" s="1"/>
      <c r="G238" s="1"/>
      <c r="H238" s="34"/>
      <c r="I238" s="83"/>
      <c r="J238" s="83"/>
      <c r="K238" s="83"/>
      <c r="L238" s="83"/>
      <c r="M238" s="83"/>
      <c r="N238" s="83"/>
      <c r="O238" s="83"/>
      <c r="P238" s="83"/>
      <c r="Q238" s="83"/>
      <c r="R238" s="1"/>
      <c r="S238" s="84"/>
      <c r="T238" s="84"/>
      <c r="V238" s="84"/>
      <c r="W238" s="83"/>
      <c r="X238" s="83"/>
      <c r="Y238" s="83"/>
      <c r="Z238" s="1"/>
      <c r="AA238" s="1"/>
      <c r="AB238" s="3"/>
      <c r="AC238" s="84"/>
      <c r="AD238" s="84"/>
      <c r="AE238" s="84"/>
      <c r="AF238" s="85"/>
      <c r="AG238" s="86"/>
      <c r="AH238" s="86"/>
      <c r="AI238" s="86"/>
      <c r="AJ238" s="86"/>
      <c r="AK238" s="87"/>
      <c r="AL238" s="87"/>
      <c r="AM238" s="87"/>
      <c r="AN238" s="87"/>
      <c r="AO238" s="88"/>
      <c r="AP238" s="89"/>
      <c r="AQ238" s="90" t="str">
        <f t="shared" si="57"/>
        <v/>
      </c>
      <c r="AR238" s="91">
        <f t="shared" si="58"/>
        <v>2</v>
      </c>
      <c r="AS238" s="92" t="str">
        <f t="shared" si="59"/>
        <v/>
      </c>
      <c r="AT238" s="93">
        <f t="shared" si="60"/>
        <v>0</v>
      </c>
      <c r="AU238" s="93">
        <f t="shared" si="61"/>
        <v>0</v>
      </c>
      <c r="AV238" s="93" t="str">
        <f t="shared" si="62"/>
        <v>01N</v>
      </c>
      <c r="AW238" s="94" t="str">
        <f t="shared" si="63"/>
        <v/>
      </c>
      <c r="AX238" s="95">
        <f>SUMIF(Calculs!$B$2:$B$34,AW238,Calculs!$C$2:$C$34)</f>
        <v>0</v>
      </c>
      <c r="AY238" s="95">
        <f>IF(K238&lt;&gt;"",IF(LEFT(K238,1)="S", Calculs!$C$55,0),0)</f>
        <v>0</v>
      </c>
      <c r="AZ238" s="95">
        <f>IF(L238&lt;&gt;"",IF(LEFT(L238,1)="S", Calculs!$C$51,0),0)</f>
        <v>0</v>
      </c>
      <c r="BA238" s="95">
        <f>IF(M238&lt;&gt;"",IF(LEFT(M238,1)="S", Calculs!$C$52,0),0)</f>
        <v>0</v>
      </c>
      <c r="BB238" s="96" t="str">
        <f t="shared" si="64"/>
        <v/>
      </c>
      <c r="BC238" s="207" t="str">
        <f t="shared" si="65"/>
        <v/>
      </c>
      <c r="BD238" s="96">
        <f>SUMIF(Calculs!$B$2:$B$34,BB238,Calculs!$C$2:$C$34)</f>
        <v>0</v>
      </c>
      <c r="BE238" s="95">
        <f>IF(Q238&lt;&gt;"",IF(LEFT(Q238,1)="S", Calculs!$C$52,0),0)</f>
        <v>0</v>
      </c>
      <c r="BF238" s="95">
        <f>IF(R238&lt;&gt;"",IF(LEFT(R238,1)="S", Calculs!$C$51,0),0)</f>
        <v>0</v>
      </c>
      <c r="BG238" s="95">
        <f>SUMIF(Calculs!$B$41:$B$46,LEFT(S238,2),Calculs!$C$41:$C$46)</f>
        <v>0</v>
      </c>
      <c r="BH238" s="95">
        <f>IF(T238&lt;&gt;"",IF(LEFT(T238,1)="S", Calculs!$C$48,0),0)</f>
        <v>0</v>
      </c>
      <c r="BI238" s="95">
        <f>IF(W238&lt;&gt;"",IF(LEFT(W238,3)="ETT", Calculs!$C$37,0),0)</f>
        <v>0</v>
      </c>
      <c r="BJ238" s="95">
        <f>IF(X238&lt;&gt;"",IF(LEFT(X238,1)="S", Calculs!$C$51,0),0)</f>
        <v>0</v>
      </c>
      <c r="BK238" s="95">
        <f>IF(Y238&lt;&gt;"",IF(LEFT(Y238,1)="S", Calculs!$C$52,0),0)</f>
        <v>0</v>
      </c>
      <c r="BL238" s="96" t="str">
        <f t="shared" si="66"/>
        <v/>
      </c>
      <c r="BM238" s="95">
        <f>SUMIF(Calculs!$B$32:$B$36,TRIM(BL238),Calculs!$C$32:$C$36)</f>
        <v>0</v>
      </c>
      <c r="BN238" s="95">
        <f>IF(V238&lt;&gt;"",IF(LEFT(V238,1)="S", SUMIF(Calculs!$B$57:$B$61, TRIM(BL238), Calculs!$C$57:$C$61),0),0)</f>
        <v>0</v>
      </c>
      <c r="BO238" s="93" t="str">
        <f t="shared" si="67"/>
        <v>N</v>
      </c>
      <c r="BP238" s="95">
        <f t="shared" si="68"/>
        <v>0</v>
      </c>
      <c r="BQ238" s="95" t="e">
        <f t="shared" si="69"/>
        <v>#VALUE!</v>
      </c>
      <c r="BR238" s="95" t="e">
        <f t="shared" si="70"/>
        <v>#VALUE!</v>
      </c>
    </row>
    <row r="239" spans="1:70" ht="12.75" customHeight="1">
      <c r="A239" s="81"/>
      <c r="B239" s="107"/>
      <c r="C239" s="1"/>
      <c r="D239" s="1"/>
      <c r="E239" s="1"/>
      <c r="F239" s="1"/>
      <c r="G239" s="1"/>
      <c r="H239" s="34"/>
      <c r="I239" s="83"/>
      <c r="J239" s="83"/>
      <c r="K239" s="83"/>
      <c r="L239" s="83"/>
      <c r="M239" s="83"/>
      <c r="N239" s="83"/>
      <c r="O239" s="83"/>
      <c r="P239" s="83"/>
      <c r="Q239" s="83"/>
      <c r="R239" s="1"/>
      <c r="S239" s="84"/>
      <c r="T239" s="84"/>
      <c r="V239" s="84"/>
      <c r="W239" s="83"/>
      <c r="X239" s="83"/>
      <c r="Y239" s="83"/>
      <c r="Z239" s="1"/>
      <c r="AA239" s="1"/>
      <c r="AB239" s="3"/>
      <c r="AC239" s="84"/>
      <c r="AD239" s="84"/>
      <c r="AE239" s="84"/>
      <c r="AF239" s="85"/>
      <c r="AG239" s="86"/>
      <c r="AH239" s="86"/>
      <c r="AI239" s="86"/>
      <c r="AJ239" s="86"/>
      <c r="AK239" s="87"/>
      <c r="AL239" s="87"/>
      <c r="AM239" s="87"/>
      <c r="AN239" s="87"/>
      <c r="AO239" s="88"/>
      <c r="AP239" s="89"/>
      <c r="AQ239" s="90" t="str">
        <f t="shared" si="57"/>
        <v/>
      </c>
      <c r="AR239" s="91">
        <f t="shared" si="58"/>
        <v>2</v>
      </c>
      <c r="AS239" s="92" t="str">
        <f t="shared" si="59"/>
        <v/>
      </c>
      <c r="AT239" s="93">
        <f t="shared" si="60"/>
        <v>0</v>
      </c>
      <c r="AU239" s="93">
        <f t="shared" si="61"/>
        <v>0</v>
      </c>
      <c r="AV239" s="93" t="str">
        <f t="shared" si="62"/>
        <v>01N</v>
      </c>
      <c r="AW239" s="94" t="str">
        <f t="shared" si="63"/>
        <v/>
      </c>
      <c r="AX239" s="95">
        <f>SUMIF(Calculs!$B$2:$B$34,AW239,Calculs!$C$2:$C$34)</f>
        <v>0</v>
      </c>
      <c r="AY239" s="95">
        <f>IF(K239&lt;&gt;"",IF(LEFT(K239,1)="S", Calculs!$C$55,0),0)</f>
        <v>0</v>
      </c>
      <c r="AZ239" s="95">
        <f>IF(L239&lt;&gt;"",IF(LEFT(L239,1)="S", Calculs!$C$51,0),0)</f>
        <v>0</v>
      </c>
      <c r="BA239" s="95">
        <f>IF(M239&lt;&gt;"",IF(LEFT(M239,1)="S", Calculs!$C$52,0),0)</f>
        <v>0</v>
      </c>
      <c r="BB239" s="96" t="str">
        <f t="shared" si="64"/>
        <v/>
      </c>
      <c r="BC239" s="207" t="str">
        <f t="shared" si="65"/>
        <v/>
      </c>
      <c r="BD239" s="96">
        <f>SUMIF(Calculs!$B$2:$B$34,BB239,Calculs!$C$2:$C$34)</f>
        <v>0</v>
      </c>
      <c r="BE239" s="95">
        <f>IF(Q239&lt;&gt;"",IF(LEFT(Q239,1)="S", Calculs!$C$52,0),0)</f>
        <v>0</v>
      </c>
      <c r="BF239" s="95">
        <f>IF(R239&lt;&gt;"",IF(LEFT(R239,1)="S", Calculs!$C$51,0),0)</f>
        <v>0</v>
      </c>
      <c r="BG239" s="95">
        <f>SUMIF(Calculs!$B$41:$B$46,LEFT(S239,2),Calculs!$C$41:$C$46)</f>
        <v>0</v>
      </c>
      <c r="BH239" s="95">
        <f>IF(T239&lt;&gt;"",IF(LEFT(T239,1)="S", Calculs!$C$48,0),0)</f>
        <v>0</v>
      </c>
      <c r="BI239" s="95">
        <f>IF(W239&lt;&gt;"",IF(LEFT(W239,3)="ETT", Calculs!$C$37,0),0)</f>
        <v>0</v>
      </c>
      <c r="BJ239" s="95">
        <f>IF(X239&lt;&gt;"",IF(LEFT(X239,1)="S", Calculs!$C$51,0),0)</f>
        <v>0</v>
      </c>
      <c r="BK239" s="95">
        <f>IF(Y239&lt;&gt;"",IF(LEFT(Y239,1)="S", Calculs!$C$52,0),0)</f>
        <v>0</v>
      </c>
      <c r="BL239" s="96" t="str">
        <f t="shared" si="66"/>
        <v/>
      </c>
      <c r="BM239" s="95">
        <f>SUMIF(Calculs!$B$32:$B$36,TRIM(BL239),Calculs!$C$32:$C$36)</f>
        <v>0</v>
      </c>
      <c r="BN239" s="95">
        <f>IF(V239&lt;&gt;"",IF(LEFT(V239,1)="S", SUMIF(Calculs!$B$57:$B$61, TRIM(BL239), Calculs!$C$57:$C$61),0),0)</f>
        <v>0</v>
      </c>
      <c r="BO239" s="93" t="str">
        <f t="shared" si="67"/>
        <v>N</v>
      </c>
      <c r="BP239" s="95">
        <f t="shared" si="68"/>
        <v>0</v>
      </c>
      <c r="BQ239" s="95" t="e">
        <f t="shared" si="69"/>
        <v>#VALUE!</v>
      </c>
      <c r="BR239" s="95" t="e">
        <f t="shared" si="70"/>
        <v>#VALUE!</v>
      </c>
    </row>
    <row r="240" spans="1:70" ht="12.75" customHeight="1">
      <c r="A240" s="81"/>
      <c r="B240" s="107"/>
      <c r="C240" s="1"/>
      <c r="D240" s="1"/>
      <c r="E240" s="1"/>
      <c r="F240" s="1"/>
      <c r="G240" s="1"/>
      <c r="H240" s="34"/>
      <c r="I240" s="83"/>
      <c r="J240" s="83"/>
      <c r="K240" s="83"/>
      <c r="L240" s="83"/>
      <c r="M240" s="83"/>
      <c r="N240" s="83"/>
      <c r="O240" s="83"/>
      <c r="P240" s="83"/>
      <c r="Q240" s="83"/>
      <c r="R240" s="1"/>
      <c r="S240" s="84"/>
      <c r="T240" s="84"/>
      <c r="V240" s="84"/>
      <c r="W240" s="83"/>
      <c r="X240" s="83"/>
      <c r="Y240" s="83"/>
      <c r="Z240" s="1"/>
      <c r="AA240" s="1"/>
      <c r="AB240" s="3"/>
      <c r="AC240" s="84"/>
      <c r="AD240" s="84"/>
      <c r="AE240" s="84"/>
      <c r="AF240" s="85"/>
      <c r="AG240" s="86"/>
      <c r="AH240" s="86"/>
      <c r="AI240" s="86"/>
      <c r="AJ240" s="86"/>
      <c r="AK240" s="87"/>
      <c r="AL240" s="87"/>
      <c r="AM240" s="87"/>
      <c r="AN240" s="87"/>
      <c r="AO240" s="88"/>
      <c r="AP240" s="89"/>
      <c r="AQ240" s="90" t="str">
        <f t="shared" si="57"/>
        <v/>
      </c>
      <c r="AR240" s="91">
        <f t="shared" si="58"/>
        <v>2</v>
      </c>
      <c r="AS240" s="92" t="str">
        <f t="shared" si="59"/>
        <v/>
      </c>
      <c r="AT240" s="93">
        <f t="shared" si="60"/>
        <v>0</v>
      </c>
      <c r="AU240" s="93">
        <f t="shared" si="61"/>
        <v>0</v>
      </c>
      <c r="AV240" s="93" t="str">
        <f t="shared" si="62"/>
        <v>01N</v>
      </c>
      <c r="AW240" s="94" t="str">
        <f t="shared" si="63"/>
        <v/>
      </c>
      <c r="AX240" s="95">
        <f>SUMIF(Calculs!$B$2:$B$34,AW240,Calculs!$C$2:$C$34)</f>
        <v>0</v>
      </c>
      <c r="AY240" s="95">
        <f>IF(K240&lt;&gt;"",IF(LEFT(K240,1)="S", Calculs!$C$55,0),0)</f>
        <v>0</v>
      </c>
      <c r="AZ240" s="95">
        <f>IF(L240&lt;&gt;"",IF(LEFT(L240,1)="S", Calculs!$C$51,0),0)</f>
        <v>0</v>
      </c>
      <c r="BA240" s="95">
        <f>IF(M240&lt;&gt;"",IF(LEFT(M240,1)="S", Calculs!$C$52,0),0)</f>
        <v>0</v>
      </c>
      <c r="BB240" s="96" t="str">
        <f t="shared" si="64"/>
        <v/>
      </c>
      <c r="BC240" s="207" t="str">
        <f t="shared" si="65"/>
        <v/>
      </c>
      <c r="BD240" s="96">
        <f>SUMIF(Calculs!$B$2:$B$34,BB240,Calculs!$C$2:$C$34)</f>
        <v>0</v>
      </c>
      <c r="BE240" s="95">
        <f>IF(Q240&lt;&gt;"",IF(LEFT(Q240,1)="S", Calculs!$C$52,0),0)</f>
        <v>0</v>
      </c>
      <c r="BF240" s="95">
        <f>IF(R240&lt;&gt;"",IF(LEFT(R240,1)="S", Calculs!$C$51,0),0)</f>
        <v>0</v>
      </c>
      <c r="BG240" s="95">
        <f>SUMIF(Calculs!$B$41:$B$46,LEFT(S240,2),Calculs!$C$41:$C$46)</f>
        <v>0</v>
      </c>
      <c r="BH240" s="95">
        <f>IF(T240&lt;&gt;"",IF(LEFT(T240,1)="S", Calculs!$C$48,0),0)</f>
        <v>0</v>
      </c>
      <c r="BI240" s="95">
        <f>IF(W240&lt;&gt;"",IF(LEFT(W240,3)="ETT", Calculs!$C$37,0),0)</f>
        <v>0</v>
      </c>
      <c r="BJ240" s="95">
        <f>IF(X240&lt;&gt;"",IF(LEFT(X240,1)="S", Calculs!$C$51,0),0)</f>
        <v>0</v>
      </c>
      <c r="BK240" s="95">
        <f>IF(Y240&lt;&gt;"",IF(LEFT(Y240,1)="S", Calculs!$C$52,0),0)</f>
        <v>0</v>
      </c>
      <c r="BL240" s="96" t="str">
        <f t="shared" si="66"/>
        <v/>
      </c>
      <c r="BM240" s="95">
        <f>SUMIF(Calculs!$B$32:$B$36,TRIM(BL240),Calculs!$C$32:$C$36)</f>
        <v>0</v>
      </c>
      <c r="BN240" s="95">
        <f>IF(V240&lt;&gt;"",IF(LEFT(V240,1)="S", SUMIF(Calculs!$B$57:$B$61, TRIM(BL240), Calculs!$C$57:$C$61),0),0)</f>
        <v>0</v>
      </c>
      <c r="BO240" s="93" t="str">
        <f t="shared" si="67"/>
        <v>N</v>
      </c>
      <c r="BP240" s="95">
        <f t="shared" si="68"/>
        <v>0</v>
      </c>
      <c r="BQ240" s="95" t="e">
        <f t="shared" si="69"/>
        <v>#VALUE!</v>
      </c>
      <c r="BR240" s="95" t="e">
        <f t="shared" si="70"/>
        <v>#VALUE!</v>
      </c>
    </row>
    <row r="241" spans="1:70" ht="12.75" customHeight="1">
      <c r="A241" s="81"/>
      <c r="B241" s="107"/>
      <c r="C241" s="1"/>
      <c r="D241" s="1"/>
      <c r="E241" s="1"/>
      <c r="F241" s="1"/>
      <c r="G241" s="1"/>
      <c r="H241" s="34"/>
      <c r="I241" s="83"/>
      <c r="J241" s="83"/>
      <c r="K241" s="83"/>
      <c r="L241" s="83"/>
      <c r="M241" s="83"/>
      <c r="N241" s="83"/>
      <c r="O241" s="83"/>
      <c r="P241" s="83"/>
      <c r="Q241" s="83"/>
      <c r="R241" s="1"/>
      <c r="S241" s="84"/>
      <c r="T241" s="84"/>
      <c r="V241" s="84"/>
      <c r="W241" s="83"/>
      <c r="X241" s="83"/>
      <c r="Y241" s="83"/>
      <c r="Z241" s="1"/>
      <c r="AA241" s="1"/>
      <c r="AB241" s="3"/>
      <c r="AC241" s="84"/>
      <c r="AD241" s="84"/>
      <c r="AE241" s="84"/>
      <c r="AF241" s="85"/>
      <c r="AG241" s="86"/>
      <c r="AH241" s="86"/>
      <c r="AI241" s="86"/>
      <c r="AJ241" s="86"/>
      <c r="AK241" s="87"/>
      <c r="AL241" s="87"/>
      <c r="AM241" s="87"/>
      <c r="AN241" s="87"/>
      <c r="AO241" s="88"/>
      <c r="AP241" s="89"/>
      <c r="AQ241" s="90" t="str">
        <f t="shared" si="57"/>
        <v/>
      </c>
      <c r="AR241" s="91">
        <f t="shared" si="58"/>
        <v>2</v>
      </c>
      <c r="AS241" s="92" t="str">
        <f t="shared" si="59"/>
        <v/>
      </c>
      <c r="AT241" s="93">
        <f t="shared" si="60"/>
        <v>0</v>
      </c>
      <c r="AU241" s="93">
        <f t="shared" si="61"/>
        <v>0</v>
      </c>
      <c r="AV241" s="93" t="str">
        <f t="shared" si="62"/>
        <v>01N</v>
      </c>
      <c r="AW241" s="94" t="str">
        <f t="shared" si="63"/>
        <v/>
      </c>
      <c r="AX241" s="95">
        <f>SUMIF(Calculs!$B$2:$B$34,AW241,Calculs!$C$2:$C$34)</f>
        <v>0</v>
      </c>
      <c r="AY241" s="95">
        <f>IF(K241&lt;&gt;"",IF(LEFT(K241,1)="S", Calculs!$C$55,0),0)</f>
        <v>0</v>
      </c>
      <c r="AZ241" s="95">
        <f>IF(L241&lt;&gt;"",IF(LEFT(L241,1)="S", Calculs!$C$51,0),0)</f>
        <v>0</v>
      </c>
      <c r="BA241" s="95">
        <f>IF(M241&lt;&gt;"",IF(LEFT(M241,1)="S", Calculs!$C$52,0),0)</f>
        <v>0</v>
      </c>
      <c r="BB241" s="96" t="str">
        <f t="shared" si="64"/>
        <v/>
      </c>
      <c r="BC241" s="207" t="str">
        <f t="shared" si="65"/>
        <v/>
      </c>
      <c r="BD241" s="96">
        <f>SUMIF(Calculs!$B$2:$B$34,BB241,Calculs!$C$2:$C$34)</f>
        <v>0</v>
      </c>
      <c r="BE241" s="95">
        <f>IF(Q241&lt;&gt;"",IF(LEFT(Q241,1)="S", Calculs!$C$52,0),0)</f>
        <v>0</v>
      </c>
      <c r="BF241" s="95">
        <f>IF(R241&lt;&gt;"",IF(LEFT(R241,1)="S", Calculs!$C$51,0),0)</f>
        <v>0</v>
      </c>
      <c r="BG241" s="95">
        <f>SUMIF(Calculs!$B$41:$B$46,LEFT(S241,2),Calculs!$C$41:$C$46)</f>
        <v>0</v>
      </c>
      <c r="BH241" s="95">
        <f>IF(T241&lt;&gt;"",IF(LEFT(T241,1)="S", Calculs!$C$48,0),0)</f>
        <v>0</v>
      </c>
      <c r="BI241" s="95">
        <f>IF(W241&lt;&gt;"",IF(LEFT(W241,3)="ETT", Calculs!$C$37,0),0)</f>
        <v>0</v>
      </c>
      <c r="BJ241" s="95">
        <f>IF(X241&lt;&gt;"",IF(LEFT(X241,1)="S", Calculs!$C$51,0),0)</f>
        <v>0</v>
      </c>
      <c r="BK241" s="95">
        <f>IF(Y241&lt;&gt;"",IF(LEFT(Y241,1)="S", Calculs!$C$52,0),0)</f>
        <v>0</v>
      </c>
      <c r="BL241" s="96" t="str">
        <f t="shared" si="66"/>
        <v/>
      </c>
      <c r="BM241" s="95">
        <f>SUMIF(Calculs!$B$32:$B$36,TRIM(BL241),Calculs!$C$32:$C$36)</f>
        <v>0</v>
      </c>
      <c r="BN241" s="95">
        <f>IF(V241&lt;&gt;"",IF(LEFT(V241,1)="S", SUMIF(Calculs!$B$57:$B$61, TRIM(BL241), Calculs!$C$57:$C$61),0),0)</f>
        <v>0</v>
      </c>
      <c r="BO241" s="93" t="str">
        <f t="shared" si="67"/>
        <v>N</v>
      </c>
      <c r="BP241" s="95">
        <f t="shared" si="68"/>
        <v>0</v>
      </c>
      <c r="BQ241" s="95" t="e">
        <f t="shared" si="69"/>
        <v>#VALUE!</v>
      </c>
      <c r="BR241" s="95" t="e">
        <f t="shared" si="70"/>
        <v>#VALUE!</v>
      </c>
    </row>
    <row r="242" spans="1:70" ht="12.75" customHeight="1">
      <c r="A242" s="81"/>
      <c r="B242" s="107"/>
      <c r="C242" s="1"/>
      <c r="D242" s="1"/>
      <c r="E242" s="1"/>
      <c r="F242" s="1"/>
      <c r="G242" s="1"/>
      <c r="H242" s="34"/>
      <c r="I242" s="83"/>
      <c r="J242" s="83"/>
      <c r="K242" s="83"/>
      <c r="L242" s="83"/>
      <c r="M242" s="83"/>
      <c r="N242" s="83"/>
      <c r="O242" s="83"/>
      <c r="P242" s="83"/>
      <c r="Q242" s="83"/>
      <c r="R242" s="1"/>
      <c r="S242" s="84"/>
      <c r="T242" s="84"/>
      <c r="V242" s="84"/>
      <c r="W242" s="83"/>
      <c r="X242" s="83"/>
      <c r="Y242" s="83"/>
      <c r="Z242" s="1"/>
      <c r="AA242" s="1"/>
      <c r="AB242" s="3"/>
      <c r="AC242" s="84"/>
      <c r="AD242" s="84"/>
      <c r="AE242" s="84"/>
      <c r="AF242" s="85"/>
      <c r="AG242" s="86"/>
      <c r="AH242" s="86"/>
      <c r="AI242" s="86"/>
      <c r="AJ242" s="86"/>
      <c r="AK242" s="87"/>
      <c r="AL242" s="87"/>
      <c r="AM242" s="87"/>
      <c r="AN242" s="87"/>
      <c r="AO242" s="88"/>
      <c r="AP242" s="89"/>
      <c r="AQ242" s="90" t="str">
        <f t="shared" si="57"/>
        <v/>
      </c>
      <c r="AR242" s="91">
        <f t="shared" si="58"/>
        <v>2</v>
      </c>
      <c r="AS242" s="92" t="str">
        <f t="shared" si="59"/>
        <v/>
      </c>
      <c r="AT242" s="93">
        <f t="shared" si="60"/>
        <v>0</v>
      </c>
      <c r="AU242" s="93">
        <f t="shared" si="61"/>
        <v>0</v>
      </c>
      <c r="AV242" s="93" t="str">
        <f t="shared" si="62"/>
        <v>01N</v>
      </c>
      <c r="AW242" s="94" t="str">
        <f t="shared" si="63"/>
        <v/>
      </c>
      <c r="AX242" s="95">
        <f>SUMIF(Calculs!$B$2:$B$34,AW242,Calculs!$C$2:$C$34)</f>
        <v>0</v>
      </c>
      <c r="AY242" s="95">
        <f>IF(K242&lt;&gt;"",IF(LEFT(K242,1)="S", Calculs!$C$55,0),0)</f>
        <v>0</v>
      </c>
      <c r="AZ242" s="95">
        <f>IF(L242&lt;&gt;"",IF(LEFT(L242,1)="S", Calculs!$C$51,0),0)</f>
        <v>0</v>
      </c>
      <c r="BA242" s="95">
        <f>IF(M242&lt;&gt;"",IF(LEFT(M242,1)="S", Calculs!$C$52,0),0)</f>
        <v>0</v>
      </c>
      <c r="BB242" s="96" t="str">
        <f t="shared" si="64"/>
        <v/>
      </c>
      <c r="BC242" s="207" t="str">
        <f t="shared" si="65"/>
        <v/>
      </c>
      <c r="BD242" s="96">
        <f>SUMIF(Calculs!$B$2:$B$34,BB242,Calculs!$C$2:$C$34)</f>
        <v>0</v>
      </c>
      <c r="BE242" s="95">
        <f>IF(Q242&lt;&gt;"",IF(LEFT(Q242,1)="S", Calculs!$C$52,0),0)</f>
        <v>0</v>
      </c>
      <c r="BF242" s="95">
        <f>IF(R242&lt;&gt;"",IF(LEFT(R242,1)="S", Calculs!$C$51,0),0)</f>
        <v>0</v>
      </c>
      <c r="BG242" s="95">
        <f>SUMIF(Calculs!$B$41:$B$46,LEFT(S242,2),Calculs!$C$41:$C$46)</f>
        <v>0</v>
      </c>
      <c r="BH242" s="95">
        <f>IF(T242&lt;&gt;"",IF(LEFT(T242,1)="S", Calculs!$C$48,0),0)</f>
        <v>0</v>
      </c>
      <c r="BI242" s="95">
        <f>IF(W242&lt;&gt;"",IF(LEFT(W242,3)="ETT", Calculs!$C$37,0),0)</f>
        <v>0</v>
      </c>
      <c r="BJ242" s="95">
        <f>IF(X242&lt;&gt;"",IF(LEFT(X242,1)="S", Calculs!$C$51,0),0)</f>
        <v>0</v>
      </c>
      <c r="BK242" s="95">
        <f>IF(Y242&lt;&gt;"",IF(LEFT(Y242,1)="S", Calculs!$C$52,0),0)</f>
        <v>0</v>
      </c>
      <c r="BL242" s="96" t="str">
        <f t="shared" si="66"/>
        <v/>
      </c>
      <c r="BM242" s="95">
        <f>SUMIF(Calculs!$B$32:$B$36,TRIM(BL242),Calculs!$C$32:$C$36)</f>
        <v>0</v>
      </c>
      <c r="BN242" s="95">
        <f>IF(V242&lt;&gt;"",IF(LEFT(V242,1)="S", SUMIF(Calculs!$B$57:$B$61, TRIM(BL242), Calculs!$C$57:$C$61),0),0)</f>
        <v>0</v>
      </c>
      <c r="BO242" s="93" t="str">
        <f t="shared" si="67"/>
        <v>N</v>
      </c>
      <c r="BP242" s="95">
        <f t="shared" si="68"/>
        <v>0</v>
      </c>
      <c r="BQ242" s="95" t="e">
        <f t="shared" si="69"/>
        <v>#VALUE!</v>
      </c>
      <c r="BR242" s="95" t="e">
        <f t="shared" si="70"/>
        <v>#VALUE!</v>
      </c>
    </row>
    <row r="243" spans="1:70" ht="12.75" customHeight="1">
      <c r="A243" s="81"/>
      <c r="B243" s="107"/>
      <c r="C243" s="1"/>
      <c r="D243" s="1"/>
      <c r="E243" s="1"/>
      <c r="F243" s="1"/>
      <c r="G243" s="1"/>
      <c r="H243" s="34"/>
      <c r="I243" s="83"/>
      <c r="J243" s="83"/>
      <c r="K243" s="83"/>
      <c r="L243" s="83"/>
      <c r="M243" s="83"/>
      <c r="N243" s="83"/>
      <c r="O243" s="83"/>
      <c r="P243" s="83"/>
      <c r="Q243" s="83"/>
      <c r="R243" s="1"/>
      <c r="S243" s="84"/>
      <c r="T243" s="84"/>
      <c r="V243" s="84"/>
      <c r="W243" s="83"/>
      <c r="X243" s="83"/>
      <c r="Y243" s="83"/>
      <c r="Z243" s="1"/>
      <c r="AA243" s="1"/>
      <c r="AB243" s="3"/>
      <c r="AC243" s="84"/>
      <c r="AD243" s="84"/>
      <c r="AE243" s="84"/>
      <c r="AF243" s="85"/>
      <c r="AG243" s="86"/>
      <c r="AH243" s="86"/>
      <c r="AI243" s="86"/>
      <c r="AJ243" s="86"/>
      <c r="AK243" s="87"/>
      <c r="AL243" s="87"/>
      <c r="AM243" s="87"/>
      <c r="AN243" s="87"/>
      <c r="AO243" s="88"/>
      <c r="AP243" s="89"/>
      <c r="AQ243" s="90" t="str">
        <f t="shared" si="57"/>
        <v/>
      </c>
      <c r="AR243" s="91">
        <f t="shared" si="58"/>
        <v>2</v>
      </c>
      <c r="AS243" s="92" t="str">
        <f t="shared" si="59"/>
        <v/>
      </c>
      <c r="AT243" s="93">
        <f t="shared" si="60"/>
        <v>0</v>
      </c>
      <c r="AU243" s="93">
        <f t="shared" si="61"/>
        <v>0</v>
      </c>
      <c r="AV243" s="93" t="str">
        <f t="shared" si="62"/>
        <v>01N</v>
      </c>
      <c r="AW243" s="94" t="str">
        <f t="shared" si="63"/>
        <v/>
      </c>
      <c r="AX243" s="95">
        <f>SUMIF(Calculs!$B$2:$B$34,AW243,Calculs!$C$2:$C$34)</f>
        <v>0</v>
      </c>
      <c r="AY243" s="95">
        <f>IF(K243&lt;&gt;"",IF(LEFT(K243,1)="S", Calculs!$C$55,0),0)</f>
        <v>0</v>
      </c>
      <c r="AZ243" s="95">
        <f>IF(L243&lt;&gt;"",IF(LEFT(L243,1)="S", Calculs!$C$51,0),0)</f>
        <v>0</v>
      </c>
      <c r="BA243" s="95">
        <f>IF(M243&lt;&gt;"",IF(LEFT(M243,1)="S", Calculs!$C$52,0),0)</f>
        <v>0</v>
      </c>
      <c r="BB243" s="96" t="str">
        <f t="shared" si="64"/>
        <v/>
      </c>
      <c r="BC243" s="207" t="str">
        <f t="shared" si="65"/>
        <v/>
      </c>
      <c r="BD243" s="96">
        <f>SUMIF(Calculs!$B$2:$B$34,BB243,Calculs!$C$2:$C$34)</f>
        <v>0</v>
      </c>
      <c r="BE243" s="95">
        <f>IF(Q243&lt;&gt;"",IF(LEFT(Q243,1)="S", Calculs!$C$52,0),0)</f>
        <v>0</v>
      </c>
      <c r="BF243" s="95">
        <f>IF(R243&lt;&gt;"",IF(LEFT(R243,1)="S", Calculs!$C$51,0),0)</f>
        <v>0</v>
      </c>
      <c r="BG243" s="95">
        <f>SUMIF(Calculs!$B$41:$B$46,LEFT(S243,2),Calculs!$C$41:$C$46)</f>
        <v>0</v>
      </c>
      <c r="BH243" s="95">
        <f>IF(T243&lt;&gt;"",IF(LEFT(T243,1)="S", Calculs!$C$48,0),0)</f>
        <v>0</v>
      </c>
      <c r="BI243" s="95">
        <f>IF(W243&lt;&gt;"",IF(LEFT(W243,3)="ETT", Calculs!$C$37,0),0)</f>
        <v>0</v>
      </c>
      <c r="BJ243" s="95">
        <f>IF(X243&lt;&gt;"",IF(LEFT(X243,1)="S", Calculs!$C$51,0),0)</f>
        <v>0</v>
      </c>
      <c r="BK243" s="95">
        <f>IF(Y243&lt;&gt;"",IF(LEFT(Y243,1)="S", Calculs!$C$52,0),0)</f>
        <v>0</v>
      </c>
      <c r="BL243" s="96" t="str">
        <f t="shared" si="66"/>
        <v/>
      </c>
      <c r="BM243" s="95">
        <f>SUMIF(Calculs!$B$32:$B$36,TRIM(BL243),Calculs!$C$32:$C$36)</f>
        <v>0</v>
      </c>
      <c r="BN243" s="95">
        <f>IF(V243&lt;&gt;"",IF(LEFT(V243,1)="S", SUMIF(Calculs!$B$57:$B$61, TRIM(BL243), Calculs!$C$57:$C$61),0),0)</f>
        <v>0</v>
      </c>
      <c r="BO243" s="93" t="str">
        <f t="shared" si="67"/>
        <v>N</v>
      </c>
      <c r="BP243" s="95">
        <f t="shared" si="68"/>
        <v>0</v>
      </c>
      <c r="BQ243" s="95" t="e">
        <f t="shared" si="69"/>
        <v>#VALUE!</v>
      </c>
      <c r="BR243" s="95" t="e">
        <f t="shared" si="70"/>
        <v>#VALUE!</v>
      </c>
    </row>
    <row r="244" spans="1:70" ht="12.75" customHeight="1">
      <c r="A244" s="81"/>
      <c r="B244" s="107"/>
      <c r="C244" s="1"/>
      <c r="D244" s="1"/>
      <c r="E244" s="1"/>
      <c r="F244" s="1"/>
      <c r="G244" s="1"/>
      <c r="H244" s="34"/>
      <c r="I244" s="83"/>
      <c r="J244" s="83"/>
      <c r="K244" s="83"/>
      <c r="L244" s="83"/>
      <c r="M244" s="83"/>
      <c r="N244" s="83"/>
      <c r="O244" s="83"/>
      <c r="P244" s="83"/>
      <c r="Q244" s="83"/>
      <c r="R244" s="1"/>
      <c r="S244" s="84"/>
      <c r="T244" s="84"/>
      <c r="V244" s="84"/>
      <c r="W244" s="83"/>
      <c r="X244" s="83"/>
      <c r="Y244" s="83"/>
      <c r="Z244" s="1"/>
      <c r="AA244" s="1"/>
      <c r="AB244" s="3"/>
      <c r="AC244" s="84"/>
      <c r="AD244" s="84"/>
      <c r="AE244" s="84"/>
      <c r="AF244" s="85"/>
      <c r="AG244" s="86"/>
      <c r="AH244" s="86"/>
      <c r="AI244" s="86"/>
      <c r="AJ244" s="86"/>
      <c r="AK244" s="87"/>
      <c r="AL244" s="87"/>
      <c r="AM244" s="87"/>
      <c r="AN244" s="87"/>
      <c r="AO244" s="88"/>
      <c r="AP244" s="89"/>
      <c r="AQ244" s="90" t="str">
        <f t="shared" si="57"/>
        <v/>
      </c>
      <c r="AR244" s="91">
        <f t="shared" si="58"/>
        <v>2</v>
      </c>
      <c r="AS244" s="92" t="str">
        <f t="shared" si="59"/>
        <v/>
      </c>
      <c r="AT244" s="93">
        <f t="shared" si="60"/>
        <v>0</v>
      </c>
      <c r="AU244" s="93">
        <f t="shared" si="61"/>
        <v>0</v>
      </c>
      <c r="AV244" s="93" t="str">
        <f t="shared" si="62"/>
        <v>01N</v>
      </c>
      <c r="AW244" s="94" t="str">
        <f t="shared" si="63"/>
        <v/>
      </c>
      <c r="AX244" s="95">
        <f>SUMIF(Calculs!$B$2:$B$34,AW244,Calculs!$C$2:$C$34)</f>
        <v>0</v>
      </c>
      <c r="AY244" s="95">
        <f>IF(K244&lt;&gt;"",IF(LEFT(K244,1)="S", Calculs!$C$55,0),0)</f>
        <v>0</v>
      </c>
      <c r="AZ244" s="95">
        <f>IF(L244&lt;&gt;"",IF(LEFT(L244,1)="S", Calculs!$C$51,0),0)</f>
        <v>0</v>
      </c>
      <c r="BA244" s="95">
        <f>IF(M244&lt;&gt;"",IF(LEFT(M244,1)="S", Calculs!$C$52,0),0)</f>
        <v>0</v>
      </c>
      <c r="BB244" s="96" t="str">
        <f t="shared" si="64"/>
        <v/>
      </c>
      <c r="BC244" s="207" t="str">
        <f t="shared" si="65"/>
        <v/>
      </c>
      <c r="BD244" s="96">
        <f>SUMIF(Calculs!$B$2:$B$34,BB244,Calculs!$C$2:$C$34)</f>
        <v>0</v>
      </c>
      <c r="BE244" s="95">
        <f>IF(Q244&lt;&gt;"",IF(LEFT(Q244,1)="S", Calculs!$C$52,0),0)</f>
        <v>0</v>
      </c>
      <c r="BF244" s="95">
        <f>IF(R244&lt;&gt;"",IF(LEFT(R244,1)="S", Calculs!$C$51,0),0)</f>
        <v>0</v>
      </c>
      <c r="BG244" s="95">
        <f>SUMIF(Calculs!$B$41:$B$46,LEFT(S244,2),Calculs!$C$41:$C$46)</f>
        <v>0</v>
      </c>
      <c r="BH244" s="95">
        <f>IF(T244&lt;&gt;"",IF(LEFT(T244,1)="S", Calculs!$C$48,0),0)</f>
        <v>0</v>
      </c>
      <c r="BI244" s="95">
        <f>IF(W244&lt;&gt;"",IF(LEFT(W244,3)="ETT", Calculs!$C$37,0),0)</f>
        <v>0</v>
      </c>
      <c r="BJ244" s="95">
        <f>IF(X244&lt;&gt;"",IF(LEFT(X244,1)="S", Calculs!$C$51,0),0)</f>
        <v>0</v>
      </c>
      <c r="BK244" s="95">
        <f>IF(Y244&lt;&gt;"",IF(LEFT(Y244,1)="S", Calculs!$C$52,0),0)</f>
        <v>0</v>
      </c>
      <c r="BL244" s="96" t="str">
        <f t="shared" si="66"/>
        <v/>
      </c>
      <c r="BM244" s="95">
        <f>SUMIF(Calculs!$B$32:$B$36,TRIM(BL244),Calculs!$C$32:$C$36)</f>
        <v>0</v>
      </c>
      <c r="BN244" s="95">
        <f>IF(V244&lt;&gt;"",IF(LEFT(V244,1)="S", SUMIF(Calculs!$B$57:$B$61, TRIM(BL244), Calculs!$C$57:$C$61),0),0)</f>
        <v>0</v>
      </c>
      <c r="BO244" s="93" t="str">
        <f t="shared" si="67"/>
        <v>N</v>
      </c>
      <c r="BP244" s="95">
        <f t="shared" si="68"/>
        <v>0</v>
      </c>
      <c r="BQ244" s="95" t="e">
        <f t="shared" si="69"/>
        <v>#VALUE!</v>
      </c>
      <c r="BR244" s="95" t="e">
        <f t="shared" si="70"/>
        <v>#VALUE!</v>
      </c>
    </row>
    <row r="245" spans="1:70" ht="12.75" customHeight="1">
      <c r="A245" s="81"/>
      <c r="B245" s="107"/>
      <c r="C245" s="1"/>
      <c r="D245" s="1"/>
      <c r="E245" s="1"/>
      <c r="F245" s="1"/>
      <c r="G245" s="1"/>
      <c r="H245" s="34"/>
      <c r="I245" s="83"/>
      <c r="J245" s="83"/>
      <c r="K245" s="83"/>
      <c r="L245" s="83"/>
      <c r="M245" s="83"/>
      <c r="N245" s="83"/>
      <c r="O245" s="83"/>
      <c r="P245" s="83"/>
      <c r="Q245" s="83"/>
      <c r="R245" s="1"/>
      <c r="S245" s="84"/>
      <c r="T245" s="84"/>
      <c r="V245" s="84"/>
      <c r="W245" s="83"/>
      <c r="X245" s="83"/>
      <c r="Y245" s="83"/>
      <c r="Z245" s="1"/>
      <c r="AA245" s="1"/>
      <c r="AB245" s="3"/>
      <c r="AC245" s="84"/>
      <c r="AD245" s="84"/>
      <c r="AE245" s="84"/>
      <c r="AF245" s="85"/>
      <c r="AG245" s="86"/>
      <c r="AH245" s="86"/>
      <c r="AI245" s="86"/>
      <c r="AJ245" s="86"/>
      <c r="AK245" s="87"/>
      <c r="AL245" s="87"/>
      <c r="AM245" s="87"/>
      <c r="AN245" s="87"/>
      <c r="AO245" s="88"/>
      <c r="AP245" s="89"/>
      <c r="AQ245" s="90" t="str">
        <f t="shared" si="57"/>
        <v/>
      </c>
      <c r="AR245" s="91">
        <f t="shared" si="58"/>
        <v>2</v>
      </c>
      <c r="AS245" s="92" t="str">
        <f t="shared" si="59"/>
        <v/>
      </c>
      <c r="AT245" s="93">
        <f t="shared" si="60"/>
        <v>0</v>
      </c>
      <c r="AU245" s="93">
        <f t="shared" si="61"/>
        <v>0</v>
      </c>
      <c r="AV245" s="93" t="str">
        <f t="shared" si="62"/>
        <v>01N</v>
      </c>
      <c r="AW245" s="94" t="str">
        <f t="shared" si="63"/>
        <v/>
      </c>
      <c r="AX245" s="95">
        <f>SUMIF(Calculs!$B$2:$B$34,AW245,Calculs!$C$2:$C$34)</f>
        <v>0</v>
      </c>
      <c r="AY245" s="95">
        <f>IF(K245&lt;&gt;"",IF(LEFT(K245,1)="S", Calculs!$C$55,0),0)</f>
        <v>0</v>
      </c>
      <c r="AZ245" s="95">
        <f>IF(L245&lt;&gt;"",IF(LEFT(L245,1)="S", Calculs!$C$51,0),0)</f>
        <v>0</v>
      </c>
      <c r="BA245" s="95">
        <f>IF(M245&lt;&gt;"",IF(LEFT(M245,1)="S", Calculs!$C$52,0),0)</f>
        <v>0</v>
      </c>
      <c r="BB245" s="96" t="str">
        <f t="shared" si="64"/>
        <v/>
      </c>
      <c r="BC245" s="207" t="str">
        <f t="shared" si="65"/>
        <v/>
      </c>
      <c r="BD245" s="96">
        <f>SUMIF(Calculs!$B$2:$B$34,BB245,Calculs!$C$2:$C$34)</f>
        <v>0</v>
      </c>
      <c r="BE245" s="95">
        <f>IF(Q245&lt;&gt;"",IF(LEFT(Q245,1)="S", Calculs!$C$52,0),0)</f>
        <v>0</v>
      </c>
      <c r="BF245" s="95">
        <f>IF(R245&lt;&gt;"",IF(LEFT(R245,1)="S", Calculs!$C$51,0),0)</f>
        <v>0</v>
      </c>
      <c r="BG245" s="95">
        <f>SUMIF(Calculs!$B$41:$B$46,LEFT(S245,2),Calculs!$C$41:$C$46)</f>
        <v>0</v>
      </c>
      <c r="BH245" s="95">
        <f>IF(T245&lt;&gt;"",IF(LEFT(T245,1)="S", Calculs!$C$48,0),0)</f>
        <v>0</v>
      </c>
      <c r="BI245" s="95">
        <f>IF(W245&lt;&gt;"",IF(LEFT(W245,3)="ETT", Calculs!$C$37,0),0)</f>
        <v>0</v>
      </c>
      <c r="BJ245" s="95">
        <f>IF(X245&lt;&gt;"",IF(LEFT(X245,1)="S", Calculs!$C$51,0),0)</f>
        <v>0</v>
      </c>
      <c r="BK245" s="95">
        <f>IF(Y245&lt;&gt;"",IF(LEFT(Y245,1)="S", Calculs!$C$52,0),0)</f>
        <v>0</v>
      </c>
      <c r="BL245" s="96" t="str">
        <f t="shared" si="66"/>
        <v/>
      </c>
      <c r="BM245" s="95">
        <f>SUMIF(Calculs!$B$32:$B$36,TRIM(BL245),Calculs!$C$32:$C$36)</f>
        <v>0</v>
      </c>
      <c r="BN245" s="95">
        <f>IF(V245&lt;&gt;"",IF(LEFT(V245,1)="S", SUMIF(Calculs!$B$57:$B$61, TRIM(BL245), Calculs!$C$57:$C$61),0),0)</f>
        <v>0</v>
      </c>
      <c r="BO245" s="93" t="str">
        <f t="shared" si="67"/>
        <v>N</v>
      </c>
      <c r="BP245" s="95">
        <f t="shared" si="68"/>
        <v>0</v>
      </c>
      <c r="BQ245" s="95" t="e">
        <f t="shared" si="69"/>
        <v>#VALUE!</v>
      </c>
      <c r="BR245" s="95" t="e">
        <f t="shared" si="70"/>
        <v>#VALUE!</v>
      </c>
    </row>
    <row r="246" spans="1:70" ht="12.75" customHeight="1">
      <c r="A246" s="81"/>
      <c r="B246" s="107"/>
      <c r="C246" s="1"/>
      <c r="D246" s="1"/>
      <c r="E246" s="1"/>
      <c r="F246" s="1"/>
      <c r="G246" s="1"/>
      <c r="H246" s="34"/>
      <c r="I246" s="83"/>
      <c r="J246" s="83"/>
      <c r="K246" s="83"/>
      <c r="L246" s="83"/>
      <c r="M246" s="83"/>
      <c r="N246" s="83"/>
      <c r="O246" s="83"/>
      <c r="P246" s="83"/>
      <c r="Q246" s="83"/>
      <c r="R246" s="1"/>
      <c r="S246" s="84"/>
      <c r="T246" s="84"/>
      <c r="V246" s="84"/>
      <c r="W246" s="83"/>
      <c r="X246" s="83"/>
      <c r="Y246" s="83"/>
      <c r="Z246" s="1"/>
      <c r="AA246" s="1"/>
      <c r="AB246" s="3"/>
      <c r="AC246" s="84"/>
      <c r="AD246" s="84"/>
      <c r="AE246" s="84"/>
      <c r="AF246" s="85"/>
      <c r="AG246" s="86"/>
      <c r="AH246" s="86"/>
      <c r="AI246" s="86"/>
      <c r="AJ246" s="86"/>
      <c r="AK246" s="87"/>
      <c r="AL246" s="87"/>
      <c r="AM246" s="87"/>
      <c r="AN246" s="87"/>
      <c r="AO246" s="88"/>
      <c r="AP246" s="89"/>
      <c r="AQ246" s="90" t="str">
        <f t="shared" si="57"/>
        <v/>
      </c>
      <c r="AR246" s="91">
        <f t="shared" si="58"/>
        <v>2</v>
      </c>
      <c r="AS246" s="92" t="str">
        <f t="shared" si="59"/>
        <v/>
      </c>
      <c r="AT246" s="93">
        <f t="shared" si="60"/>
        <v>0</v>
      </c>
      <c r="AU246" s="93">
        <f t="shared" si="61"/>
        <v>0</v>
      </c>
      <c r="AV246" s="93" t="str">
        <f t="shared" si="62"/>
        <v>01N</v>
      </c>
      <c r="AW246" s="94" t="str">
        <f t="shared" si="63"/>
        <v/>
      </c>
      <c r="AX246" s="95">
        <f>SUMIF(Calculs!$B$2:$B$34,AW246,Calculs!$C$2:$C$34)</f>
        <v>0</v>
      </c>
      <c r="AY246" s="95">
        <f>IF(K246&lt;&gt;"",IF(LEFT(K246,1)="S", Calculs!$C$55,0),0)</f>
        <v>0</v>
      </c>
      <c r="AZ246" s="95">
        <f>IF(L246&lt;&gt;"",IF(LEFT(L246,1)="S", Calculs!$C$51,0),0)</f>
        <v>0</v>
      </c>
      <c r="BA246" s="95">
        <f>IF(M246&lt;&gt;"",IF(LEFT(M246,1)="S", Calculs!$C$52,0),0)</f>
        <v>0</v>
      </c>
      <c r="BB246" s="96" t="str">
        <f t="shared" si="64"/>
        <v/>
      </c>
      <c r="BC246" s="207" t="str">
        <f t="shared" si="65"/>
        <v/>
      </c>
      <c r="BD246" s="96">
        <f>SUMIF(Calculs!$B$2:$B$34,BB246,Calculs!$C$2:$C$34)</f>
        <v>0</v>
      </c>
      <c r="BE246" s="95">
        <f>IF(Q246&lt;&gt;"",IF(LEFT(Q246,1)="S", Calculs!$C$52,0),0)</f>
        <v>0</v>
      </c>
      <c r="BF246" s="95">
        <f>IF(R246&lt;&gt;"",IF(LEFT(R246,1)="S", Calculs!$C$51,0),0)</f>
        <v>0</v>
      </c>
      <c r="BG246" s="95">
        <f>SUMIF(Calculs!$B$41:$B$46,LEFT(S246,2),Calculs!$C$41:$C$46)</f>
        <v>0</v>
      </c>
      <c r="BH246" s="95">
        <f>IF(T246&lt;&gt;"",IF(LEFT(T246,1)="S", Calculs!$C$48,0),0)</f>
        <v>0</v>
      </c>
      <c r="BI246" s="95">
        <f>IF(W246&lt;&gt;"",IF(LEFT(W246,3)="ETT", Calculs!$C$37,0),0)</f>
        <v>0</v>
      </c>
      <c r="BJ246" s="95">
        <f>IF(X246&lt;&gt;"",IF(LEFT(X246,1)="S", Calculs!$C$51,0),0)</f>
        <v>0</v>
      </c>
      <c r="BK246" s="95">
        <f>IF(Y246&lt;&gt;"",IF(LEFT(Y246,1)="S", Calculs!$C$52,0),0)</f>
        <v>0</v>
      </c>
      <c r="BL246" s="96" t="str">
        <f t="shared" si="66"/>
        <v/>
      </c>
      <c r="BM246" s="95">
        <f>SUMIF(Calculs!$B$32:$B$36,TRIM(BL246),Calculs!$C$32:$C$36)</f>
        <v>0</v>
      </c>
      <c r="BN246" s="95">
        <f>IF(V246&lt;&gt;"",IF(LEFT(V246,1)="S", SUMIF(Calculs!$B$57:$B$61, TRIM(BL246), Calculs!$C$57:$C$61),0),0)</f>
        <v>0</v>
      </c>
      <c r="BO246" s="93" t="str">
        <f t="shared" si="67"/>
        <v>N</v>
      </c>
      <c r="BP246" s="95">
        <f t="shared" si="68"/>
        <v>0</v>
      </c>
      <c r="BQ246" s="95" t="e">
        <f t="shared" si="69"/>
        <v>#VALUE!</v>
      </c>
      <c r="BR246" s="95" t="e">
        <f t="shared" si="70"/>
        <v>#VALUE!</v>
      </c>
    </row>
    <row r="247" spans="1:70" ht="12.75" customHeight="1">
      <c r="A247" s="81"/>
      <c r="B247" s="107"/>
      <c r="C247" s="1"/>
      <c r="D247" s="1"/>
      <c r="E247" s="1"/>
      <c r="F247" s="1"/>
      <c r="G247" s="1"/>
      <c r="H247" s="34"/>
      <c r="I247" s="83"/>
      <c r="J247" s="83"/>
      <c r="K247" s="83"/>
      <c r="L247" s="83"/>
      <c r="M247" s="83"/>
      <c r="N247" s="83"/>
      <c r="O247" s="83"/>
      <c r="P247" s="83"/>
      <c r="Q247" s="83"/>
      <c r="R247" s="1"/>
      <c r="S247" s="84"/>
      <c r="T247" s="84"/>
      <c r="V247" s="84"/>
      <c r="W247" s="83"/>
      <c r="X247" s="83"/>
      <c r="Y247" s="83"/>
      <c r="Z247" s="1"/>
      <c r="AA247" s="1"/>
      <c r="AB247" s="3"/>
      <c r="AC247" s="84"/>
      <c r="AD247" s="84"/>
      <c r="AE247" s="84"/>
      <c r="AF247" s="85"/>
      <c r="AG247" s="86"/>
      <c r="AH247" s="86"/>
      <c r="AI247" s="86"/>
      <c r="AJ247" s="86"/>
      <c r="AK247" s="87"/>
      <c r="AL247" s="87"/>
      <c r="AM247" s="87"/>
      <c r="AN247" s="87"/>
      <c r="AO247" s="88"/>
      <c r="AP247" s="89"/>
      <c r="AQ247" s="90" t="str">
        <f t="shared" si="57"/>
        <v/>
      </c>
      <c r="AR247" s="91">
        <f t="shared" si="58"/>
        <v>2</v>
      </c>
      <c r="AS247" s="92" t="str">
        <f t="shared" si="59"/>
        <v/>
      </c>
      <c r="AT247" s="93">
        <f t="shared" si="60"/>
        <v>0</v>
      </c>
      <c r="AU247" s="93">
        <f t="shared" si="61"/>
        <v>0</v>
      </c>
      <c r="AV247" s="93" t="str">
        <f t="shared" si="62"/>
        <v>01N</v>
      </c>
      <c r="AW247" s="94" t="str">
        <f t="shared" si="63"/>
        <v/>
      </c>
      <c r="AX247" s="95">
        <f>SUMIF(Calculs!$B$2:$B$34,AW247,Calculs!$C$2:$C$34)</f>
        <v>0</v>
      </c>
      <c r="AY247" s="95">
        <f>IF(K247&lt;&gt;"",IF(LEFT(K247,1)="S", Calculs!$C$55,0),0)</f>
        <v>0</v>
      </c>
      <c r="AZ247" s="95">
        <f>IF(L247&lt;&gt;"",IF(LEFT(L247,1)="S", Calculs!$C$51,0),0)</f>
        <v>0</v>
      </c>
      <c r="BA247" s="95">
        <f>IF(M247&lt;&gt;"",IF(LEFT(M247,1)="S", Calculs!$C$52,0),0)</f>
        <v>0</v>
      </c>
      <c r="BB247" s="96" t="str">
        <f t="shared" si="64"/>
        <v/>
      </c>
      <c r="BC247" s="207" t="str">
        <f t="shared" si="65"/>
        <v/>
      </c>
      <c r="BD247" s="96">
        <f>SUMIF(Calculs!$B$2:$B$34,BB247,Calculs!$C$2:$C$34)</f>
        <v>0</v>
      </c>
      <c r="BE247" s="95">
        <f>IF(Q247&lt;&gt;"",IF(LEFT(Q247,1)="S", Calculs!$C$52,0),0)</f>
        <v>0</v>
      </c>
      <c r="BF247" s="95">
        <f>IF(R247&lt;&gt;"",IF(LEFT(R247,1)="S", Calculs!$C$51,0),0)</f>
        <v>0</v>
      </c>
      <c r="BG247" s="95">
        <f>SUMIF(Calculs!$B$41:$B$46,LEFT(S247,2),Calculs!$C$41:$C$46)</f>
        <v>0</v>
      </c>
      <c r="BH247" s="95">
        <f>IF(T247&lt;&gt;"",IF(LEFT(T247,1)="S", Calculs!$C$48,0),0)</f>
        <v>0</v>
      </c>
      <c r="BI247" s="95">
        <f>IF(W247&lt;&gt;"",IF(LEFT(W247,3)="ETT", Calculs!$C$37,0),0)</f>
        <v>0</v>
      </c>
      <c r="BJ247" s="95">
        <f>IF(X247&lt;&gt;"",IF(LEFT(X247,1)="S", Calculs!$C$51,0),0)</f>
        <v>0</v>
      </c>
      <c r="BK247" s="95">
        <f>IF(Y247&lt;&gt;"",IF(LEFT(Y247,1)="S", Calculs!$C$52,0),0)</f>
        <v>0</v>
      </c>
      <c r="BL247" s="96" t="str">
        <f t="shared" si="66"/>
        <v/>
      </c>
      <c r="BM247" s="95">
        <f>SUMIF(Calculs!$B$32:$B$36,TRIM(BL247),Calculs!$C$32:$C$36)</f>
        <v>0</v>
      </c>
      <c r="BN247" s="95">
        <f>IF(V247&lt;&gt;"",IF(LEFT(V247,1)="S", SUMIF(Calculs!$B$57:$B$61, TRIM(BL247), Calculs!$C$57:$C$61),0),0)</f>
        <v>0</v>
      </c>
      <c r="BO247" s="93" t="str">
        <f t="shared" si="67"/>
        <v>N</v>
      </c>
      <c r="BP247" s="95">
        <f t="shared" si="68"/>
        <v>0</v>
      </c>
      <c r="BQ247" s="95" t="e">
        <f t="shared" si="69"/>
        <v>#VALUE!</v>
      </c>
      <c r="BR247" s="95" t="e">
        <f t="shared" si="70"/>
        <v>#VALUE!</v>
      </c>
    </row>
    <row r="248" spans="1:70" ht="12.75" customHeight="1">
      <c r="A248" s="81"/>
      <c r="B248" s="107"/>
      <c r="C248" s="1"/>
      <c r="D248" s="1"/>
      <c r="E248" s="1"/>
      <c r="F248" s="1"/>
      <c r="G248" s="1"/>
      <c r="H248" s="34"/>
      <c r="I248" s="83"/>
      <c r="J248" s="83"/>
      <c r="K248" s="83"/>
      <c r="L248" s="83"/>
      <c r="M248" s="83"/>
      <c r="N248" s="83"/>
      <c r="O248" s="83"/>
      <c r="P248" s="83"/>
      <c r="Q248" s="83"/>
      <c r="R248" s="1"/>
      <c r="S248" s="84"/>
      <c r="T248" s="84"/>
      <c r="V248" s="84"/>
      <c r="W248" s="83"/>
      <c r="X248" s="83"/>
      <c r="Y248" s="83"/>
      <c r="Z248" s="1"/>
      <c r="AA248" s="1"/>
      <c r="AB248" s="3"/>
      <c r="AC248" s="84"/>
      <c r="AD248" s="84"/>
      <c r="AE248" s="84"/>
      <c r="AF248" s="85"/>
      <c r="AG248" s="86"/>
      <c r="AH248" s="86"/>
      <c r="AI248" s="86"/>
      <c r="AJ248" s="86"/>
      <c r="AK248" s="87"/>
      <c r="AL248" s="87"/>
      <c r="AM248" s="87"/>
      <c r="AN248" s="87"/>
      <c r="AO248" s="88"/>
      <c r="AP248" s="89"/>
      <c r="AQ248" s="90" t="str">
        <f t="shared" si="57"/>
        <v/>
      </c>
      <c r="AR248" s="91">
        <f t="shared" si="58"/>
        <v>2</v>
      </c>
      <c r="AS248" s="92" t="str">
        <f t="shared" si="59"/>
        <v/>
      </c>
      <c r="AT248" s="93">
        <f t="shared" si="60"/>
        <v>0</v>
      </c>
      <c r="AU248" s="93">
        <f t="shared" si="61"/>
        <v>0</v>
      </c>
      <c r="AV248" s="93" t="str">
        <f t="shared" si="62"/>
        <v>01N</v>
      </c>
      <c r="AW248" s="94" t="str">
        <f t="shared" si="63"/>
        <v/>
      </c>
      <c r="AX248" s="95">
        <f>SUMIF(Calculs!$B$2:$B$34,AW248,Calculs!$C$2:$C$34)</f>
        <v>0</v>
      </c>
      <c r="AY248" s="95">
        <f>IF(K248&lt;&gt;"",IF(LEFT(K248,1)="S", Calculs!$C$55,0),0)</f>
        <v>0</v>
      </c>
      <c r="AZ248" s="95">
        <f>IF(L248&lt;&gt;"",IF(LEFT(L248,1)="S", Calculs!$C$51,0),0)</f>
        <v>0</v>
      </c>
      <c r="BA248" s="95">
        <f>IF(M248&lt;&gt;"",IF(LEFT(M248,1)="S", Calculs!$C$52,0),0)</f>
        <v>0</v>
      </c>
      <c r="BB248" s="96" t="str">
        <f t="shared" si="64"/>
        <v/>
      </c>
      <c r="BC248" s="207" t="str">
        <f t="shared" si="65"/>
        <v/>
      </c>
      <c r="BD248" s="96">
        <f>SUMIF(Calculs!$B$2:$B$34,BB248,Calculs!$C$2:$C$34)</f>
        <v>0</v>
      </c>
      <c r="BE248" s="95">
        <f>IF(Q248&lt;&gt;"",IF(LEFT(Q248,1)="S", Calculs!$C$52,0),0)</f>
        <v>0</v>
      </c>
      <c r="BF248" s="95">
        <f>IF(R248&lt;&gt;"",IF(LEFT(R248,1)="S", Calculs!$C$51,0),0)</f>
        <v>0</v>
      </c>
      <c r="BG248" s="95">
        <f>SUMIF(Calculs!$B$41:$B$46,LEFT(S248,2),Calculs!$C$41:$C$46)</f>
        <v>0</v>
      </c>
      <c r="BH248" s="95">
        <f>IF(T248&lt;&gt;"",IF(LEFT(T248,1)="S", Calculs!$C$48,0),0)</f>
        <v>0</v>
      </c>
      <c r="BI248" s="95">
        <f>IF(W248&lt;&gt;"",IF(LEFT(W248,3)="ETT", Calculs!$C$37,0),0)</f>
        <v>0</v>
      </c>
      <c r="BJ248" s="95">
        <f>IF(X248&lt;&gt;"",IF(LEFT(X248,1)="S", Calculs!$C$51,0),0)</f>
        <v>0</v>
      </c>
      <c r="BK248" s="95">
        <f>IF(Y248&lt;&gt;"",IF(LEFT(Y248,1)="S", Calculs!$C$52,0),0)</f>
        <v>0</v>
      </c>
      <c r="BL248" s="96" t="str">
        <f t="shared" si="66"/>
        <v/>
      </c>
      <c r="BM248" s="95">
        <f>SUMIF(Calculs!$B$32:$B$36,TRIM(BL248),Calculs!$C$32:$C$36)</f>
        <v>0</v>
      </c>
      <c r="BN248" s="95">
        <f>IF(V248&lt;&gt;"",IF(LEFT(V248,1)="S", SUMIF(Calculs!$B$57:$B$61, TRIM(BL248), Calculs!$C$57:$C$61),0),0)</f>
        <v>0</v>
      </c>
      <c r="BO248" s="93" t="str">
        <f t="shared" si="67"/>
        <v>N</v>
      </c>
      <c r="BP248" s="95">
        <f t="shared" si="68"/>
        <v>0</v>
      </c>
      <c r="BQ248" s="95" t="e">
        <f t="shared" si="69"/>
        <v>#VALUE!</v>
      </c>
      <c r="BR248" s="95" t="e">
        <f t="shared" si="70"/>
        <v>#VALUE!</v>
      </c>
    </row>
    <row r="249" spans="1:70" ht="12.75" customHeight="1">
      <c r="A249" s="81"/>
      <c r="B249" s="107"/>
      <c r="C249" s="1"/>
      <c r="D249" s="1"/>
      <c r="E249" s="1"/>
      <c r="F249" s="1"/>
      <c r="G249" s="1"/>
      <c r="H249" s="34"/>
      <c r="I249" s="83"/>
      <c r="J249" s="83"/>
      <c r="K249" s="83"/>
      <c r="L249" s="83"/>
      <c r="M249" s="83"/>
      <c r="N249" s="83"/>
      <c r="O249" s="83"/>
      <c r="P249" s="83"/>
      <c r="Q249" s="83"/>
      <c r="R249" s="1"/>
      <c r="S249" s="84"/>
      <c r="T249" s="84"/>
      <c r="V249" s="84"/>
      <c r="W249" s="83"/>
      <c r="X249" s="83"/>
      <c r="Y249" s="83"/>
      <c r="Z249" s="1"/>
      <c r="AA249" s="1"/>
      <c r="AB249" s="3"/>
      <c r="AC249" s="84"/>
      <c r="AD249" s="84"/>
      <c r="AE249" s="84"/>
      <c r="AF249" s="85"/>
      <c r="AG249" s="86"/>
      <c r="AH249" s="86"/>
      <c r="AI249" s="86"/>
      <c r="AJ249" s="86"/>
      <c r="AK249" s="87"/>
      <c r="AL249" s="87"/>
      <c r="AM249" s="87"/>
      <c r="AN249" s="87"/>
      <c r="AO249" s="88"/>
      <c r="AP249" s="89"/>
      <c r="AQ249" s="90" t="str">
        <f t="shared" si="57"/>
        <v/>
      </c>
      <c r="AR249" s="91">
        <f t="shared" si="58"/>
        <v>2</v>
      </c>
      <c r="AS249" s="92" t="str">
        <f t="shared" si="59"/>
        <v/>
      </c>
      <c r="AT249" s="93">
        <f t="shared" si="60"/>
        <v>0</v>
      </c>
      <c r="AU249" s="93">
        <f t="shared" si="61"/>
        <v>0</v>
      </c>
      <c r="AV249" s="93" t="str">
        <f t="shared" si="62"/>
        <v>01N</v>
      </c>
      <c r="AW249" s="94" t="str">
        <f t="shared" si="63"/>
        <v/>
      </c>
      <c r="AX249" s="95">
        <f>SUMIF(Calculs!$B$2:$B$34,AW249,Calculs!$C$2:$C$34)</f>
        <v>0</v>
      </c>
      <c r="AY249" s="95">
        <f>IF(K249&lt;&gt;"",IF(LEFT(K249,1)="S", Calculs!$C$55,0),0)</f>
        <v>0</v>
      </c>
      <c r="AZ249" s="95">
        <f>IF(L249&lt;&gt;"",IF(LEFT(L249,1)="S", Calculs!$C$51,0),0)</f>
        <v>0</v>
      </c>
      <c r="BA249" s="95">
        <f>IF(M249&lt;&gt;"",IF(LEFT(M249,1)="S", Calculs!$C$52,0),0)</f>
        <v>0</v>
      </c>
      <c r="BB249" s="96" t="str">
        <f t="shared" si="64"/>
        <v/>
      </c>
      <c r="BC249" s="207" t="str">
        <f t="shared" si="65"/>
        <v/>
      </c>
      <c r="BD249" s="96">
        <f>SUMIF(Calculs!$B$2:$B$34,BB249,Calculs!$C$2:$C$34)</f>
        <v>0</v>
      </c>
      <c r="BE249" s="95">
        <f>IF(Q249&lt;&gt;"",IF(LEFT(Q249,1)="S", Calculs!$C$52,0),0)</f>
        <v>0</v>
      </c>
      <c r="BF249" s="95">
        <f>IF(R249&lt;&gt;"",IF(LEFT(R249,1)="S", Calculs!$C$51,0),0)</f>
        <v>0</v>
      </c>
      <c r="BG249" s="95">
        <f>SUMIF(Calculs!$B$41:$B$46,LEFT(S249,2),Calculs!$C$41:$C$46)</f>
        <v>0</v>
      </c>
      <c r="BH249" s="95">
        <f>IF(T249&lt;&gt;"",IF(LEFT(T249,1)="S", Calculs!$C$48,0),0)</f>
        <v>0</v>
      </c>
      <c r="BI249" s="95">
        <f>IF(W249&lt;&gt;"",IF(LEFT(W249,3)="ETT", Calculs!$C$37,0),0)</f>
        <v>0</v>
      </c>
      <c r="BJ249" s="95">
        <f>IF(X249&lt;&gt;"",IF(LEFT(X249,1)="S", Calculs!$C$51,0),0)</f>
        <v>0</v>
      </c>
      <c r="BK249" s="95">
        <f>IF(Y249&lt;&gt;"",IF(LEFT(Y249,1)="S", Calculs!$C$52,0),0)</f>
        <v>0</v>
      </c>
      <c r="BL249" s="96" t="str">
        <f t="shared" si="66"/>
        <v/>
      </c>
      <c r="BM249" s="95">
        <f>SUMIF(Calculs!$B$32:$B$36,TRIM(BL249),Calculs!$C$32:$C$36)</f>
        <v>0</v>
      </c>
      <c r="BN249" s="95">
        <f>IF(V249&lt;&gt;"",IF(LEFT(V249,1)="S", SUMIF(Calculs!$B$57:$B$61, TRIM(BL249), Calculs!$C$57:$C$61),0),0)</f>
        <v>0</v>
      </c>
      <c r="BO249" s="93" t="str">
        <f t="shared" si="67"/>
        <v>N</v>
      </c>
      <c r="BP249" s="95">
        <f t="shared" si="68"/>
        <v>0</v>
      </c>
      <c r="BQ249" s="95" t="e">
        <f t="shared" si="69"/>
        <v>#VALUE!</v>
      </c>
      <c r="BR249" s="95" t="e">
        <f t="shared" si="70"/>
        <v>#VALUE!</v>
      </c>
    </row>
    <row r="250" spans="1:70" ht="12.75" customHeight="1">
      <c r="A250" s="81"/>
      <c r="B250" s="107"/>
      <c r="C250" s="1"/>
      <c r="D250" s="1"/>
      <c r="E250" s="1"/>
      <c r="F250" s="1"/>
      <c r="G250" s="1"/>
      <c r="H250" s="34"/>
      <c r="I250" s="83"/>
      <c r="J250" s="83"/>
      <c r="K250" s="83"/>
      <c r="L250" s="83"/>
      <c r="M250" s="83"/>
      <c r="N250" s="83"/>
      <c r="O250" s="83"/>
      <c r="P250" s="83"/>
      <c r="Q250" s="83"/>
      <c r="R250" s="1"/>
      <c r="S250" s="84"/>
      <c r="T250" s="84"/>
      <c r="V250" s="84"/>
      <c r="W250" s="83"/>
      <c r="X250" s="83"/>
      <c r="Y250" s="83"/>
      <c r="Z250" s="1"/>
      <c r="AA250" s="1"/>
      <c r="AB250" s="3"/>
      <c r="AC250" s="84"/>
      <c r="AD250" s="84"/>
      <c r="AE250" s="84"/>
      <c r="AF250" s="85"/>
      <c r="AG250" s="86"/>
      <c r="AH250" s="86"/>
      <c r="AI250" s="86"/>
      <c r="AJ250" s="86"/>
      <c r="AK250" s="87"/>
      <c r="AL250" s="87"/>
      <c r="AM250" s="87"/>
      <c r="AN250" s="87"/>
      <c r="AO250" s="88"/>
      <c r="AP250" s="89"/>
      <c r="AQ250" s="90" t="str">
        <f t="shared" si="57"/>
        <v/>
      </c>
      <c r="AR250" s="91">
        <f t="shared" si="58"/>
        <v>2</v>
      </c>
      <c r="AS250" s="92" t="str">
        <f t="shared" si="59"/>
        <v/>
      </c>
      <c r="AT250" s="93">
        <f t="shared" si="60"/>
        <v>0</v>
      </c>
      <c r="AU250" s="93">
        <f t="shared" si="61"/>
        <v>0</v>
      </c>
      <c r="AV250" s="93" t="str">
        <f t="shared" si="62"/>
        <v>01N</v>
      </c>
      <c r="AW250" s="94" t="str">
        <f t="shared" si="63"/>
        <v/>
      </c>
      <c r="AX250" s="95">
        <f>SUMIF(Calculs!$B$2:$B$34,AW250,Calculs!$C$2:$C$34)</f>
        <v>0</v>
      </c>
      <c r="AY250" s="95">
        <f>IF(K250&lt;&gt;"",IF(LEFT(K250,1)="S", Calculs!$C$55,0),0)</f>
        <v>0</v>
      </c>
      <c r="AZ250" s="95">
        <f>IF(L250&lt;&gt;"",IF(LEFT(L250,1)="S", Calculs!$C$51,0),0)</f>
        <v>0</v>
      </c>
      <c r="BA250" s="95">
        <f>IF(M250&lt;&gt;"",IF(LEFT(M250,1)="S", Calculs!$C$52,0),0)</f>
        <v>0</v>
      </c>
      <c r="BB250" s="96" t="str">
        <f t="shared" si="64"/>
        <v/>
      </c>
      <c r="BC250" s="207" t="str">
        <f t="shared" si="65"/>
        <v/>
      </c>
      <c r="BD250" s="96">
        <f>SUMIF(Calculs!$B$2:$B$34,BB250,Calculs!$C$2:$C$34)</f>
        <v>0</v>
      </c>
      <c r="BE250" s="95">
        <f>IF(Q250&lt;&gt;"",IF(LEFT(Q250,1)="S", Calculs!$C$52,0),0)</f>
        <v>0</v>
      </c>
      <c r="BF250" s="95">
        <f>IF(R250&lt;&gt;"",IF(LEFT(R250,1)="S", Calculs!$C$51,0),0)</f>
        <v>0</v>
      </c>
      <c r="BG250" s="95">
        <f>SUMIF(Calculs!$B$41:$B$46,LEFT(S250,2),Calculs!$C$41:$C$46)</f>
        <v>0</v>
      </c>
      <c r="BH250" s="95">
        <f>IF(T250&lt;&gt;"",IF(LEFT(T250,1)="S", Calculs!$C$48,0),0)</f>
        <v>0</v>
      </c>
      <c r="BI250" s="95">
        <f>IF(W250&lt;&gt;"",IF(LEFT(W250,3)="ETT", Calculs!$C$37,0),0)</f>
        <v>0</v>
      </c>
      <c r="BJ250" s="95">
        <f>IF(X250&lt;&gt;"",IF(LEFT(X250,1)="S", Calculs!$C$51,0),0)</f>
        <v>0</v>
      </c>
      <c r="BK250" s="95">
        <f>IF(Y250&lt;&gt;"",IF(LEFT(Y250,1)="S", Calculs!$C$52,0),0)</f>
        <v>0</v>
      </c>
      <c r="BL250" s="96" t="str">
        <f t="shared" si="66"/>
        <v/>
      </c>
      <c r="BM250" s="95">
        <f>SUMIF(Calculs!$B$32:$B$36,TRIM(BL250),Calculs!$C$32:$C$36)</f>
        <v>0</v>
      </c>
      <c r="BN250" s="95">
        <f>IF(V250&lt;&gt;"",IF(LEFT(V250,1)="S", SUMIF(Calculs!$B$57:$B$61, TRIM(BL250), Calculs!$C$57:$C$61),0),0)</f>
        <v>0</v>
      </c>
      <c r="BO250" s="93" t="str">
        <f t="shared" si="67"/>
        <v>N</v>
      </c>
      <c r="BP250" s="95">
        <f t="shared" si="68"/>
        <v>0</v>
      </c>
      <c r="BQ250" s="95" t="e">
        <f t="shared" si="69"/>
        <v>#VALUE!</v>
      </c>
      <c r="BR250" s="95" t="e">
        <f t="shared" si="70"/>
        <v>#VALUE!</v>
      </c>
    </row>
    <row r="251" spans="1:70" ht="12.75" customHeight="1">
      <c r="A251" s="81"/>
      <c r="B251" s="107"/>
      <c r="C251" s="1"/>
      <c r="D251" s="1"/>
      <c r="E251" s="1"/>
      <c r="F251" s="1"/>
      <c r="G251" s="1"/>
      <c r="H251" s="34"/>
      <c r="I251" s="83"/>
      <c r="J251" s="83"/>
      <c r="K251" s="83"/>
      <c r="L251" s="83"/>
      <c r="M251" s="83"/>
      <c r="N251" s="83"/>
      <c r="O251" s="83"/>
      <c r="P251" s="83"/>
      <c r="Q251" s="83"/>
      <c r="R251" s="1"/>
      <c r="S251" s="84"/>
      <c r="T251" s="84"/>
      <c r="V251" s="84"/>
      <c r="W251" s="83"/>
      <c r="X251" s="83"/>
      <c r="Y251" s="83"/>
      <c r="Z251" s="1"/>
      <c r="AA251" s="1"/>
      <c r="AB251" s="3"/>
      <c r="AC251" s="84"/>
      <c r="AD251" s="84"/>
      <c r="AE251" s="84"/>
      <c r="AF251" s="85"/>
      <c r="AG251" s="86"/>
      <c r="AH251" s="86"/>
      <c r="AI251" s="86"/>
      <c r="AJ251" s="86"/>
      <c r="AK251" s="87"/>
      <c r="AL251" s="87"/>
      <c r="AM251" s="87"/>
      <c r="AN251" s="87"/>
      <c r="AO251" s="88"/>
      <c r="AP251" s="89"/>
      <c r="AQ251" s="90" t="str">
        <f t="shared" si="57"/>
        <v/>
      </c>
      <c r="AR251" s="91">
        <f t="shared" si="58"/>
        <v>2</v>
      </c>
      <c r="AS251" s="92" t="str">
        <f t="shared" si="59"/>
        <v/>
      </c>
      <c r="AT251" s="93">
        <f t="shared" si="60"/>
        <v>0</v>
      </c>
      <c r="AU251" s="93">
        <f t="shared" si="61"/>
        <v>0</v>
      </c>
      <c r="AV251" s="93" t="str">
        <f t="shared" si="62"/>
        <v>01N</v>
      </c>
      <c r="AW251" s="94" t="str">
        <f t="shared" si="63"/>
        <v/>
      </c>
      <c r="AX251" s="95">
        <f>SUMIF(Calculs!$B$2:$B$34,AW251,Calculs!$C$2:$C$34)</f>
        <v>0</v>
      </c>
      <c r="AY251" s="95">
        <f>IF(K251&lt;&gt;"",IF(LEFT(K251,1)="S", Calculs!$C$55,0),0)</f>
        <v>0</v>
      </c>
      <c r="AZ251" s="95">
        <f>IF(L251&lt;&gt;"",IF(LEFT(L251,1)="S", Calculs!$C$51,0),0)</f>
        <v>0</v>
      </c>
      <c r="BA251" s="95">
        <f>IF(M251&lt;&gt;"",IF(LEFT(M251,1)="S", Calculs!$C$52,0),0)</f>
        <v>0</v>
      </c>
      <c r="BB251" s="96" t="str">
        <f t="shared" si="64"/>
        <v/>
      </c>
      <c r="BC251" s="207" t="str">
        <f t="shared" si="65"/>
        <v/>
      </c>
      <c r="BD251" s="96">
        <f>SUMIF(Calculs!$B$2:$B$34,BB251,Calculs!$C$2:$C$34)</f>
        <v>0</v>
      </c>
      <c r="BE251" s="95">
        <f>IF(Q251&lt;&gt;"",IF(LEFT(Q251,1)="S", Calculs!$C$52,0),0)</f>
        <v>0</v>
      </c>
      <c r="BF251" s="95">
        <f>IF(R251&lt;&gt;"",IF(LEFT(R251,1)="S", Calculs!$C$51,0),0)</f>
        <v>0</v>
      </c>
      <c r="BG251" s="95">
        <f>SUMIF(Calculs!$B$41:$B$46,LEFT(S251,2),Calculs!$C$41:$C$46)</f>
        <v>0</v>
      </c>
      <c r="BH251" s="95">
        <f>IF(T251&lt;&gt;"",IF(LEFT(T251,1)="S", Calculs!$C$48,0),0)</f>
        <v>0</v>
      </c>
      <c r="BI251" s="95">
        <f>IF(W251&lt;&gt;"",IF(LEFT(W251,3)="ETT", Calculs!$C$37,0),0)</f>
        <v>0</v>
      </c>
      <c r="BJ251" s="95">
        <f>IF(X251&lt;&gt;"",IF(LEFT(X251,1)="S", Calculs!$C$51,0),0)</f>
        <v>0</v>
      </c>
      <c r="BK251" s="95">
        <f>IF(Y251&lt;&gt;"",IF(LEFT(Y251,1)="S", Calculs!$C$52,0),0)</f>
        <v>0</v>
      </c>
      <c r="BL251" s="96" t="str">
        <f t="shared" si="66"/>
        <v/>
      </c>
      <c r="BM251" s="95">
        <f>SUMIF(Calculs!$B$32:$B$36,TRIM(BL251),Calculs!$C$32:$C$36)</f>
        <v>0</v>
      </c>
      <c r="BN251" s="95">
        <f>IF(V251&lt;&gt;"",IF(LEFT(V251,1)="S", SUMIF(Calculs!$B$57:$B$61, TRIM(BL251), Calculs!$C$57:$C$61),0),0)</f>
        <v>0</v>
      </c>
      <c r="BO251" s="93" t="str">
        <f t="shared" si="67"/>
        <v>N</v>
      </c>
      <c r="BP251" s="95">
        <f t="shared" si="68"/>
        <v>0</v>
      </c>
      <c r="BQ251" s="95" t="e">
        <f t="shared" si="69"/>
        <v>#VALUE!</v>
      </c>
      <c r="BR251" s="95" t="e">
        <f t="shared" si="70"/>
        <v>#VALUE!</v>
      </c>
    </row>
    <row r="252" spans="1:70" ht="12.75" customHeight="1">
      <c r="A252" s="81"/>
      <c r="B252" s="107"/>
      <c r="C252" s="1"/>
      <c r="D252" s="1"/>
      <c r="E252" s="1"/>
      <c r="F252" s="1"/>
      <c r="G252" s="1"/>
      <c r="H252" s="34"/>
      <c r="I252" s="83"/>
      <c r="J252" s="83"/>
      <c r="K252" s="83"/>
      <c r="L252" s="83"/>
      <c r="M252" s="83"/>
      <c r="N252" s="83"/>
      <c r="O252" s="83"/>
      <c r="P252" s="83"/>
      <c r="Q252" s="83"/>
      <c r="R252" s="1"/>
      <c r="S252" s="84"/>
      <c r="T252" s="84"/>
      <c r="V252" s="84"/>
      <c r="W252" s="83"/>
      <c r="X252" s="83"/>
      <c r="Y252" s="83"/>
      <c r="Z252" s="1"/>
      <c r="AA252" s="1"/>
      <c r="AB252" s="3"/>
      <c r="AC252" s="84"/>
      <c r="AD252" s="84"/>
      <c r="AE252" s="84"/>
      <c r="AF252" s="85"/>
      <c r="AG252" s="86"/>
      <c r="AH252" s="86"/>
      <c r="AI252" s="86"/>
      <c r="AJ252" s="86"/>
      <c r="AK252" s="87"/>
      <c r="AL252" s="87"/>
      <c r="AM252" s="87"/>
      <c r="AN252" s="87"/>
      <c r="AO252" s="88"/>
      <c r="AP252" s="89"/>
      <c r="AQ252" s="90" t="str">
        <f t="shared" si="57"/>
        <v/>
      </c>
      <c r="AR252" s="91">
        <f t="shared" si="58"/>
        <v>2</v>
      </c>
      <c r="AS252" s="92" t="str">
        <f t="shared" si="59"/>
        <v/>
      </c>
      <c r="AT252" s="93">
        <f t="shared" si="60"/>
        <v>0</v>
      </c>
      <c r="AU252" s="93">
        <f t="shared" si="61"/>
        <v>0</v>
      </c>
      <c r="AV252" s="93" t="str">
        <f t="shared" si="62"/>
        <v>01N</v>
      </c>
      <c r="AW252" s="94" t="str">
        <f t="shared" si="63"/>
        <v/>
      </c>
      <c r="AX252" s="95">
        <f>SUMIF(Calculs!$B$2:$B$34,AW252,Calculs!$C$2:$C$34)</f>
        <v>0</v>
      </c>
      <c r="AY252" s="95">
        <f>IF(K252&lt;&gt;"",IF(LEFT(K252,1)="S", Calculs!$C$55,0),0)</f>
        <v>0</v>
      </c>
      <c r="AZ252" s="95">
        <f>IF(L252&lt;&gt;"",IF(LEFT(L252,1)="S", Calculs!$C$51,0),0)</f>
        <v>0</v>
      </c>
      <c r="BA252" s="95">
        <f>IF(M252&lt;&gt;"",IF(LEFT(M252,1)="S", Calculs!$C$52,0),0)</f>
        <v>0</v>
      </c>
      <c r="BB252" s="96" t="str">
        <f t="shared" si="64"/>
        <v/>
      </c>
      <c r="BC252" s="207" t="str">
        <f t="shared" si="65"/>
        <v/>
      </c>
      <c r="BD252" s="96">
        <f>SUMIF(Calculs!$B$2:$B$34,BB252,Calculs!$C$2:$C$34)</f>
        <v>0</v>
      </c>
      <c r="BE252" s="95">
        <f>IF(Q252&lt;&gt;"",IF(LEFT(Q252,1)="S", Calculs!$C$52,0),0)</f>
        <v>0</v>
      </c>
      <c r="BF252" s="95">
        <f>IF(R252&lt;&gt;"",IF(LEFT(R252,1)="S", Calculs!$C$51,0),0)</f>
        <v>0</v>
      </c>
      <c r="BG252" s="95">
        <f>SUMIF(Calculs!$B$41:$B$46,LEFT(S252,2),Calculs!$C$41:$C$46)</f>
        <v>0</v>
      </c>
      <c r="BH252" s="95">
        <f>IF(T252&lt;&gt;"",IF(LEFT(T252,1)="S", Calculs!$C$48,0),0)</f>
        <v>0</v>
      </c>
      <c r="BI252" s="95">
        <f>IF(W252&lt;&gt;"",IF(LEFT(W252,3)="ETT", Calculs!$C$37,0),0)</f>
        <v>0</v>
      </c>
      <c r="BJ252" s="95">
        <f>IF(X252&lt;&gt;"",IF(LEFT(X252,1)="S", Calculs!$C$51,0),0)</f>
        <v>0</v>
      </c>
      <c r="BK252" s="95">
        <f>IF(Y252&lt;&gt;"",IF(LEFT(Y252,1)="S", Calculs!$C$52,0),0)</f>
        <v>0</v>
      </c>
      <c r="BL252" s="96" t="str">
        <f t="shared" si="66"/>
        <v/>
      </c>
      <c r="BM252" s="95">
        <f>SUMIF(Calculs!$B$32:$B$36,TRIM(BL252),Calculs!$C$32:$C$36)</f>
        <v>0</v>
      </c>
      <c r="BN252" s="95">
        <f>IF(V252&lt;&gt;"",IF(LEFT(V252,1)="S", SUMIF(Calculs!$B$57:$B$61, TRIM(BL252), Calculs!$C$57:$C$61),0),0)</f>
        <v>0</v>
      </c>
      <c r="BO252" s="93" t="str">
        <f t="shared" si="67"/>
        <v>N</v>
      </c>
      <c r="BP252" s="95">
        <f t="shared" si="68"/>
        <v>0</v>
      </c>
      <c r="BQ252" s="95" t="e">
        <f t="shared" si="69"/>
        <v>#VALUE!</v>
      </c>
      <c r="BR252" s="95" t="e">
        <f t="shared" si="70"/>
        <v>#VALUE!</v>
      </c>
    </row>
    <row r="253" spans="1:70" ht="12.75" customHeight="1">
      <c r="A253" s="81"/>
      <c r="B253" s="107"/>
      <c r="C253" s="1"/>
      <c r="D253" s="1"/>
      <c r="E253" s="1"/>
      <c r="F253" s="1"/>
      <c r="G253" s="1"/>
      <c r="H253" s="34"/>
      <c r="I253" s="83"/>
      <c r="J253" s="83"/>
      <c r="K253" s="83"/>
      <c r="L253" s="83"/>
      <c r="M253" s="83"/>
      <c r="N253" s="83"/>
      <c r="O253" s="83"/>
      <c r="P253" s="83"/>
      <c r="Q253" s="83"/>
      <c r="R253" s="1"/>
      <c r="S253" s="84"/>
      <c r="T253" s="84"/>
      <c r="V253" s="84"/>
      <c r="W253" s="83"/>
      <c r="X253" s="83"/>
      <c r="Y253" s="83"/>
      <c r="Z253" s="1"/>
      <c r="AA253" s="1"/>
      <c r="AB253" s="3"/>
      <c r="AC253" s="84"/>
      <c r="AD253" s="84"/>
      <c r="AE253" s="84"/>
      <c r="AF253" s="85"/>
      <c r="AG253" s="86"/>
      <c r="AH253" s="86"/>
      <c r="AI253" s="86"/>
      <c r="AJ253" s="86"/>
      <c r="AK253" s="87"/>
      <c r="AL253" s="87"/>
      <c r="AM253" s="87"/>
      <c r="AN253" s="87"/>
      <c r="AO253" s="88"/>
      <c r="AP253" s="89"/>
      <c r="AQ253" s="90" t="str">
        <f t="shared" si="57"/>
        <v/>
      </c>
      <c r="AR253" s="91">
        <f t="shared" si="58"/>
        <v>2</v>
      </c>
      <c r="AS253" s="92" t="str">
        <f t="shared" si="59"/>
        <v/>
      </c>
      <c r="AT253" s="93">
        <f t="shared" si="60"/>
        <v>0</v>
      </c>
      <c r="AU253" s="93">
        <f t="shared" si="61"/>
        <v>0</v>
      </c>
      <c r="AV253" s="93" t="str">
        <f t="shared" si="62"/>
        <v>01N</v>
      </c>
      <c r="AW253" s="94" t="str">
        <f t="shared" si="63"/>
        <v/>
      </c>
      <c r="AX253" s="95">
        <f>SUMIF(Calculs!$B$2:$B$34,AW253,Calculs!$C$2:$C$34)</f>
        <v>0</v>
      </c>
      <c r="AY253" s="95">
        <f>IF(K253&lt;&gt;"",IF(LEFT(K253,1)="S", Calculs!$C$55,0),0)</f>
        <v>0</v>
      </c>
      <c r="AZ253" s="95">
        <f>IF(L253&lt;&gt;"",IF(LEFT(L253,1)="S", Calculs!$C$51,0),0)</f>
        <v>0</v>
      </c>
      <c r="BA253" s="95">
        <f>IF(M253&lt;&gt;"",IF(LEFT(M253,1)="S", Calculs!$C$52,0),0)</f>
        <v>0</v>
      </c>
      <c r="BB253" s="96" t="str">
        <f t="shared" si="64"/>
        <v/>
      </c>
      <c r="BC253" s="207" t="str">
        <f t="shared" si="65"/>
        <v/>
      </c>
      <c r="BD253" s="96">
        <f>SUMIF(Calculs!$B$2:$B$34,BB253,Calculs!$C$2:$C$34)</f>
        <v>0</v>
      </c>
      <c r="BE253" s="95">
        <f>IF(Q253&lt;&gt;"",IF(LEFT(Q253,1)="S", Calculs!$C$52,0),0)</f>
        <v>0</v>
      </c>
      <c r="BF253" s="95">
        <f>IF(R253&lt;&gt;"",IF(LEFT(R253,1)="S", Calculs!$C$51,0),0)</f>
        <v>0</v>
      </c>
      <c r="BG253" s="95">
        <f>SUMIF(Calculs!$B$41:$B$46,LEFT(S253,2),Calculs!$C$41:$C$46)</f>
        <v>0</v>
      </c>
      <c r="BH253" s="95">
        <f>IF(T253&lt;&gt;"",IF(LEFT(T253,1)="S", Calculs!$C$48,0),0)</f>
        <v>0</v>
      </c>
      <c r="BI253" s="95">
        <f>IF(W253&lt;&gt;"",IF(LEFT(W253,3)="ETT", Calculs!$C$37,0),0)</f>
        <v>0</v>
      </c>
      <c r="BJ253" s="95">
        <f>IF(X253&lt;&gt;"",IF(LEFT(X253,1)="S", Calculs!$C$51,0),0)</f>
        <v>0</v>
      </c>
      <c r="BK253" s="95">
        <f>IF(Y253&lt;&gt;"",IF(LEFT(Y253,1)="S", Calculs!$C$52,0),0)</f>
        <v>0</v>
      </c>
      <c r="BL253" s="96" t="str">
        <f t="shared" si="66"/>
        <v/>
      </c>
      <c r="BM253" s="95">
        <f>SUMIF(Calculs!$B$32:$B$36,TRIM(BL253),Calculs!$C$32:$C$36)</f>
        <v>0</v>
      </c>
      <c r="BN253" s="95">
        <f>IF(V253&lt;&gt;"",IF(LEFT(V253,1)="S", SUMIF(Calculs!$B$57:$B$61, TRIM(BL253), Calculs!$C$57:$C$61),0),0)</f>
        <v>0</v>
      </c>
      <c r="BO253" s="93" t="str">
        <f t="shared" si="67"/>
        <v>N</v>
      </c>
      <c r="BP253" s="95">
        <f t="shared" si="68"/>
        <v>0</v>
      </c>
      <c r="BQ253" s="95" t="e">
        <f t="shared" si="69"/>
        <v>#VALUE!</v>
      </c>
      <c r="BR253" s="95" t="e">
        <f t="shared" si="70"/>
        <v>#VALUE!</v>
      </c>
    </row>
    <row r="254" spans="1:70" ht="12.75" customHeight="1">
      <c r="A254" s="81"/>
      <c r="B254" s="107"/>
      <c r="C254" s="1"/>
      <c r="D254" s="1"/>
      <c r="E254" s="1"/>
      <c r="F254" s="1"/>
      <c r="G254" s="1"/>
      <c r="H254" s="34"/>
      <c r="I254" s="83"/>
      <c r="J254" s="83"/>
      <c r="K254" s="83"/>
      <c r="L254" s="83"/>
      <c r="M254" s="83"/>
      <c r="N254" s="83"/>
      <c r="O254" s="83"/>
      <c r="P254" s="83"/>
      <c r="Q254" s="83"/>
      <c r="R254" s="1"/>
      <c r="S254" s="84"/>
      <c r="T254" s="84"/>
      <c r="V254" s="84"/>
      <c r="W254" s="83"/>
      <c r="X254" s="83"/>
      <c r="Y254" s="83"/>
      <c r="Z254" s="1"/>
      <c r="AA254" s="1"/>
      <c r="AB254" s="3"/>
      <c r="AC254" s="84"/>
      <c r="AD254" s="84"/>
      <c r="AE254" s="84"/>
      <c r="AF254" s="85"/>
      <c r="AG254" s="86"/>
      <c r="AH254" s="86"/>
      <c r="AI254" s="86"/>
      <c r="AJ254" s="86"/>
      <c r="AK254" s="87"/>
      <c r="AL254" s="87"/>
      <c r="AM254" s="87"/>
      <c r="AN254" s="87"/>
      <c r="AO254" s="88"/>
      <c r="AP254" s="89"/>
      <c r="AQ254" s="90" t="str">
        <f t="shared" si="57"/>
        <v/>
      </c>
      <c r="AR254" s="91">
        <f t="shared" si="58"/>
        <v>2</v>
      </c>
      <c r="AS254" s="92" t="str">
        <f t="shared" si="59"/>
        <v/>
      </c>
      <c r="AT254" s="93">
        <f t="shared" si="60"/>
        <v>0</v>
      </c>
      <c r="AU254" s="93">
        <f t="shared" si="61"/>
        <v>0</v>
      </c>
      <c r="AV254" s="93" t="str">
        <f t="shared" si="62"/>
        <v>01N</v>
      </c>
      <c r="AW254" s="94" t="str">
        <f t="shared" si="63"/>
        <v/>
      </c>
      <c r="AX254" s="95">
        <f>SUMIF(Calculs!$B$2:$B$34,AW254,Calculs!$C$2:$C$34)</f>
        <v>0</v>
      </c>
      <c r="AY254" s="95">
        <f>IF(K254&lt;&gt;"",IF(LEFT(K254,1)="S", Calculs!$C$55,0),0)</f>
        <v>0</v>
      </c>
      <c r="AZ254" s="95">
        <f>IF(L254&lt;&gt;"",IF(LEFT(L254,1)="S", Calculs!$C$51,0),0)</f>
        <v>0</v>
      </c>
      <c r="BA254" s="95">
        <f>IF(M254&lt;&gt;"",IF(LEFT(M254,1)="S", Calculs!$C$52,0),0)</f>
        <v>0</v>
      </c>
      <c r="BB254" s="96" t="str">
        <f t="shared" si="64"/>
        <v/>
      </c>
      <c r="BC254" s="207" t="str">
        <f t="shared" si="65"/>
        <v/>
      </c>
      <c r="BD254" s="96">
        <f>SUMIF(Calculs!$B$2:$B$34,BB254,Calculs!$C$2:$C$34)</f>
        <v>0</v>
      </c>
      <c r="BE254" s="95">
        <f>IF(Q254&lt;&gt;"",IF(LEFT(Q254,1)="S", Calculs!$C$52,0),0)</f>
        <v>0</v>
      </c>
      <c r="BF254" s="95">
        <f>IF(R254&lt;&gt;"",IF(LEFT(R254,1)="S", Calculs!$C$51,0),0)</f>
        <v>0</v>
      </c>
      <c r="BG254" s="95">
        <f>SUMIF(Calculs!$B$41:$B$46,LEFT(S254,2),Calculs!$C$41:$C$46)</f>
        <v>0</v>
      </c>
      <c r="BH254" s="95">
        <f>IF(T254&lt;&gt;"",IF(LEFT(T254,1)="S", Calculs!$C$48,0),0)</f>
        <v>0</v>
      </c>
      <c r="BI254" s="95">
        <f>IF(W254&lt;&gt;"",IF(LEFT(W254,3)="ETT", Calculs!$C$37,0),0)</f>
        <v>0</v>
      </c>
      <c r="BJ254" s="95">
        <f>IF(X254&lt;&gt;"",IF(LEFT(X254,1)="S", Calculs!$C$51,0),0)</f>
        <v>0</v>
      </c>
      <c r="BK254" s="95">
        <f>IF(Y254&lt;&gt;"",IF(LEFT(Y254,1)="S", Calculs!$C$52,0),0)</f>
        <v>0</v>
      </c>
      <c r="BL254" s="96" t="str">
        <f t="shared" si="66"/>
        <v/>
      </c>
      <c r="BM254" s="95">
        <f>SUMIF(Calculs!$B$32:$B$36,TRIM(BL254),Calculs!$C$32:$C$36)</f>
        <v>0</v>
      </c>
      <c r="BN254" s="95">
        <f>IF(V254&lt;&gt;"",IF(LEFT(V254,1)="S", SUMIF(Calculs!$B$57:$B$61, TRIM(BL254), Calculs!$C$57:$C$61),0),0)</f>
        <v>0</v>
      </c>
      <c r="BO254" s="93" t="str">
        <f t="shared" si="67"/>
        <v>N</v>
      </c>
      <c r="BP254" s="95">
        <f t="shared" si="68"/>
        <v>0</v>
      </c>
      <c r="BQ254" s="95" t="e">
        <f t="shared" si="69"/>
        <v>#VALUE!</v>
      </c>
      <c r="BR254" s="95" t="e">
        <f t="shared" si="70"/>
        <v>#VALUE!</v>
      </c>
    </row>
    <row r="255" spans="1:70" ht="12.75" customHeight="1">
      <c r="A255" s="81"/>
      <c r="B255" s="107"/>
      <c r="C255" s="1"/>
      <c r="D255" s="1"/>
      <c r="E255" s="1"/>
      <c r="F255" s="1"/>
      <c r="G255" s="1"/>
      <c r="H255" s="34"/>
      <c r="I255" s="83"/>
      <c r="J255" s="83"/>
      <c r="K255" s="83"/>
      <c r="L255" s="83"/>
      <c r="M255" s="83"/>
      <c r="N255" s="83"/>
      <c r="O255" s="83"/>
      <c r="P255" s="83"/>
      <c r="Q255" s="83"/>
      <c r="R255" s="1"/>
      <c r="S255" s="84"/>
      <c r="T255" s="84"/>
      <c r="V255" s="84"/>
      <c r="W255" s="83"/>
      <c r="X255" s="83"/>
      <c r="Y255" s="83"/>
      <c r="Z255" s="1"/>
      <c r="AA255" s="1"/>
      <c r="AB255" s="3"/>
      <c r="AC255" s="84"/>
      <c r="AD255" s="84"/>
      <c r="AE255" s="84"/>
      <c r="AF255" s="85"/>
      <c r="AG255" s="86"/>
      <c r="AH255" s="86"/>
      <c r="AI255" s="86"/>
      <c r="AJ255" s="86"/>
      <c r="AK255" s="87"/>
      <c r="AL255" s="87"/>
      <c r="AM255" s="87"/>
      <c r="AN255" s="87"/>
      <c r="AO255" s="88"/>
      <c r="AP255" s="89"/>
      <c r="AQ255" s="90" t="str">
        <f t="shared" si="57"/>
        <v/>
      </c>
      <c r="AR255" s="91">
        <f t="shared" si="58"/>
        <v>2</v>
      </c>
      <c r="AS255" s="92" t="str">
        <f t="shared" si="59"/>
        <v/>
      </c>
      <c r="AT255" s="93">
        <f t="shared" si="60"/>
        <v>0</v>
      </c>
      <c r="AU255" s="93">
        <f t="shared" si="61"/>
        <v>0</v>
      </c>
      <c r="AV255" s="93" t="str">
        <f t="shared" si="62"/>
        <v>01N</v>
      </c>
      <c r="AW255" s="94" t="str">
        <f t="shared" si="63"/>
        <v/>
      </c>
      <c r="AX255" s="95">
        <f>SUMIF(Calculs!$B$2:$B$34,AW255,Calculs!$C$2:$C$34)</f>
        <v>0</v>
      </c>
      <c r="AY255" s="95">
        <f>IF(K255&lt;&gt;"",IF(LEFT(K255,1)="S", Calculs!$C$55,0),0)</f>
        <v>0</v>
      </c>
      <c r="AZ255" s="95">
        <f>IF(L255&lt;&gt;"",IF(LEFT(L255,1)="S", Calculs!$C$51,0),0)</f>
        <v>0</v>
      </c>
      <c r="BA255" s="95">
        <f>IF(M255&lt;&gt;"",IF(LEFT(M255,1)="S", Calculs!$C$52,0),0)</f>
        <v>0</v>
      </c>
      <c r="BB255" s="96" t="str">
        <f t="shared" si="64"/>
        <v/>
      </c>
      <c r="BC255" s="207" t="str">
        <f t="shared" si="65"/>
        <v/>
      </c>
      <c r="BD255" s="96">
        <f>SUMIF(Calculs!$B$2:$B$34,BB255,Calculs!$C$2:$C$34)</f>
        <v>0</v>
      </c>
      <c r="BE255" s="95">
        <f>IF(Q255&lt;&gt;"",IF(LEFT(Q255,1)="S", Calculs!$C$52,0),0)</f>
        <v>0</v>
      </c>
      <c r="BF255" s="95">
        <f>IF(R255&lt;&gt;"",IF(LEFT(R255,1)="S", Calculs!$C$51,0),0)</f>
        <v>0</v>
      </c>
      <c r="BG255" s="95">
        <f>SUMIF(Calculs!$B$41:$B$46,LEFT(S255,2),Calculs!$C$41:$C$46)</f>
        <v>0</v>
      </c>
      <c r="BH255" s="95">
        <f>IF(T255&lt;&gt;"",IF(LEFT(T255,1)="S", Calculs!$C$48,0),0)</f>
        <v>0</v>
      </c>
      <c r="BI255" s="95">
        <f>IF(W255&lt;&gt;"",IF(LEFT(W255,3)="ETT", Calculs!$C$37,0),0)</f>
        <v>0</v>
      </c>
      <c r="BJ255" s="95">
        <f>IF(X255&lt;&gt;"",IF(LEFT(X255,1)="S", Calculs!$C$51,0),0)</f>
        <v>0</v>
      </c>
      <c r="BK255" s="95">
        <f>IF(Y255&lt;&gt;"",IF(LEFT(Y255,1)="S", Calculs!$C$52,0),0)</f>
        <v>0</v>
      </c>
      <c r="BL255" s="96" t="str">
        <f t="shared" si="66"/>
        <v/>
      </c>
      <c r="BM255" s="95">
        <f>SUMIF(Calculs!$B$32:$B$36,TRIM(BL255),Calculs!$C$32:$C$36)</f>
        <v>0</v>
      </c>
      <c r="BN255" s="95">
        <f>IF(V255&lt;&gt;"",IF(LEFT(V255,1)="S", SUMIF(Calculs!$B$57:$B$61, TRIM(BL255), Calculs!$C$57:$C$61),0),0)</f>
        <v>0</v>
      </c>
      <c r="BO255" s="93" t="str">
        <f t="shared" si="67"/>
        <v>N</v>
      </c>
      <c r="BP255" s="95">
        <f t="shared" si="68"/>
        <v>0</v>
      </c>
      <c r="BQ255" s="95" t="e">
        <f t="shared" si="69"/>
        <v>#VALUE!</v>
      </c>
      <c r="BR255" s="95" t="e">
        <f t="shared" si="70"/>
        <v>#VALUE!</v>
      </c>
    </row>
    <row r="256" spans="1:70" ht="12.75" customHeight="1">
      <c r="A256" s="81"/>
      <c r="B256" s="107"/>
      <c r="C256" s="1"/>
      <c r="D256" s="1"/>
      <c r="E256" s="1"/>
      <c r="F256" s="1"/>
      <c r="G256" s="1"/>
      <c r="H256" s="34"/>
      <c r="I256" s="83"/>
      <c r="J256" s="83"/>
      <c r="K256" s="83"/>
      <c r="L256" s="83"/>
      <c r="M256" s="83"/>
      <c r="N256" s="83"/>
      <c r="O256" s="83"/>
      <c r="P256" s="83"/>
      <c r="Q256" s="83"/>
      <c r="R256" s="1"/>
      <c r="S256" s="84"/>
      <c r="T256" s="84"/>
      <c r="V256" s="84"/>
      <c r="W256" s="83"/>
      <c r="X256" s="83"/>
      <c r="Y256" s="83"/>
      <c r="Z256" s="1"/>
      <c r="AA256" s="1"/>
      <c r="AB256" s="3"/>
      <c r="AC256" s="84"/>
      <c r="AD256" s="84"/>
      <c r="AE256" s="84"/>
      <c r="AF256" s="85"/>
      <c r="AG256" s="86"/>
      <c r="AH256" s="86"/>
      <c r="AI256" s="86"/>
      <c r="AJ256" s="86"/>
      <c r="AK256" s="87"/>
      <c r="AL256" s="87"/>
      <c r="AM256" s="87"/>
      <c r="AN256" s="87"/>
      <c r="AO256" s="88"/>
      <c r="AP256" s="89"/>
      <c r="AQ256" s="90" t="str">
        <f t="shared" si="57"/>
        <v/>
      </c>
      <c r="AR256" s="91">
        <f t="shared" si="58"/>
        <v>2</v>
      </c>
      <c r="AS256" s="92" t="str">
        <f t="shared" si="59"/>
        <v/>
      </c>
      <c r="AT256" s="93">
        <f t="shared" si="60"/>
        <v>0</v>
      </c>
      <c r="AU256" s="93">
        <f t="shared" si="61"/>
        <v>0</v>
      </c>
      <c r="AV256" s="93" t="str">
        <f t="shared" si="62"/>
        <v>01N</v>
      </c>
      <c r="AW256" s="94" t="str">
        <f t="shared" si="63"/>
        <v/>
      </c>
      <c r="AX256" s="95">
        <f>SUMIF(Calculs!$B$2:$B$34,AW256,Calculs!$C$2:$C$34)</f>
        <v>0</v>
      </c>
      <c r="AY256" s="95">
        <f>IF(K256&lt;&gt;"",IF(LEFT(K256,1)="S", Calculs!$C$55,0),0)</f>
        <v>0</v>
      </c>
      <c r="AZ256" s="95">
        <f>IF(L256&lt;&gt;"",IF(LEFT(L256,1)="S", Calculs!$C$51,0),0)</f>
        <v>0</v>
      </c>
      <c r="BA256" s="95">
        <f>IF(M256&lt;&gt;"",IF(LEFT(M256,1)="S", Calculs!$C$52,0),0)</f>
        <v>0</v>
      </c>
      <c r="BB256" s="96" t="str">
        <f t="shared" si="64"/>
        <v/>
      </c>
      <c r="BC256" s="207" t="str">
        <f t="shared" si="65"/>
        <v/>
      </c>
      <c r="BD256" s="96">
        <f>SUMIF(Calculs!$B$2:$B$34,BB256,Calculs!$C$2:$C$34)</f>
        <v>0</v>
      </c>
      <c r="BE256" s="95">
        <f>IF(Q256&lt;&gt;"",IF(LEFT(Q256,1)="S", Calculs!$C$52,0),0)</f>
        <v>0</v>
      </c>
      <c r="BF256" s="95">
        <f>IF(R256&lt;&gt;"",IF(LEFT(R256,1)="S", Calculs!$C$51,0),0)</f>
        <v>0</v>
      </c>
      <c r="BG256" s="95">
        <f>SUMIF(Calculs!$B$41:$B$46,LEFT(S256,2),Calculs!$C$41:$C$46)</f>
        <v>0</v>
      </c>
      <c r="BH256" s="95">
        <f>IF(T256&lt;&gt;"",IF(LEFT(T256,1)="S", Calculs!$C$48,0),0)</f>
        <v>0</v>
      </c>
      <c r="BI256" s="95">
        <f>IF(W256&lt;&gt;"",IF(LEFT(W256,3)="ETT", Calculs!$C$37,0),0)</f>
        <v>0</v>
      </c>
      <c r="BJ256" s="95">
        <f>IF(X256&lt;&gt;"",IF(LEFT(X256,1)="S", Calculs!$C$51,0),0)</f>
        <v>0</v>
      </c>
      <c r="BK256" s="95">
        <f>IF(Y256&lt;&gt;"",IF(LEFT(Y256,1)="S", Calculs!$C$52,0),0)</f>
        <v>0</v>
      </c>
      <c r="BL256" s="96" t="str">
        <f t="shared" si="66"/>
        <v/>
      </c>
      <c r="BM256" s="95">
        <f>SUMIF(Calculs!$B$32:$B$36,TRIM(BL256),Calculs!$C$32:$C$36)</f>
        <v>0</v>
      </c>
      <c r="BN256" s="95">
        <f>IF(V256&lt;&gt;"",IF(LEFT(V256,1)="S", SUMIF(Calculs!$B$57:$B$61, TRIM(BL256), Calculs!$C$57:$C$61),0),0)</f>
        <v>0</v>
      </c>
      <c r="BO256" s="93" t="str">
        <f t="shared" si="67"/>
        <v>N</v>
      </c>
      <c r="BP256" s="95">
        <f t="shared" si="68"/>
        <v>0</v>
      </c>
      <c r="BQ256" s="95" t="e">
        <f t="shared" si="69"/>
        <v>#VALUE!</v>
      </c>
      <c r="BR256" s="95" t="e">
        <f t="shared" si="70"/>
        <v>#VALUE!</v>
      </c>
    </row>
    <row r="257" spans="1:70" ht="12.75" customHeight="1">
      <c r="A257" s="81"/>
      <c r="B257" s="107"/>
      <c r="C257" s="1"/>
      <c r="D257" s="1"/>
      <c r="E257" s="1"/>
      <c r="F257" s="1"/>
      <c r="G257" s="1"/>
      <c r="H257" s="34"/>
      <c r="I257" s="83"/>
      <c r="J257" s="83"/>
      <c r="K257" s="83"/>
      <c r="L257" s="83"/>
      <c r="M257" s="83"/>
      <c r="N257" s="83"/>
      <c r="O257" s="83"/>
      <c r="P257" s="83"/>
      <c r="Q257" s="83"/>
      <c r="R257" s="1"/>
      <c r="S257" s="84"/>
      <c r="T257" s="84"/>
      <c r="V257" s="84"/>
      <c r="W257" s="83"/>
      <c r="X257" s="83"/>
      <c r="Y257" s="83"/>
      <c r="Z257" s="1"/>
      <c r="AA257" s="1"/>
      <c r="AB257" s="3"/>
      <c r="AC257" s="84"/>
      <c r="AD257" s="84"/>
      <c r="AE257" s="84"/>
      <c r="AF257" s="85"/>
      <c r="AG257" s="86"/>
      <c r="AH257" s="86"/>
      <c r="AI257" s="86"/>
      <c r="AJ257" s="86"/>
      <c r="AK257" s="87"/>
      <c r="AL257" s="87"/>
      <c r="AM257" s="87"/>
      <c r="AN257" s="87"/>
      <c r="AO257" s="88"/>
      <c r="AP257" s="89"/>
      <c r="AQ257" s="90" t="str">
        <f t="shared" si="57"/>
        <v/>
      </c>
      <c r="AR257" s="91">
        <f t="shared" si="58"/>
        <v>2</v>
      </c>
      <c r="AS257" s="92" t="str">
        <f t="shared" si="59"/>
        <v/>
      </c>
      <c r="AT257" s="93">
        <f t="shared" si="60"/>
        <v>0</v>
      </c>
      <c r="AU257" s="93">
        <f t="shared" si="61"/>
        <v>0</v>
      </c>
      <c r="AV257" s="93" t="str">
        <f t="shared" si="62"/>
        <v>01N</v>
      </c>
      <c r="AW257" s="94" t="str">
        <f t="shared" si="63"/>
        <v/>
      </c>
      <c r="AX257" s="95">
        <f>SUMIF(Calculs!$B$2:$B$34,AW257,Calculs!$C$2:$C$34)</f>
        <v>0</v>
      </c>
      <c r="AY257" s="95">
        <f>IF(K257&lt;&gt;"",IF(LEFT(K257,1)="S", Calculs!$C$55,0),0)</f>
        <v>0</v>
      </c>
      <c r="AZ257" s="95">
        <f>IF(L257&lt;&gt;"",IF(LEFT(L257,1)="S", Calculs!$C$51,0),0)</f>
        <v>0</v>
      </c>
      <c r="BA257" s="95">
        <f>IF(M257&lt;&gt;"",IF(LEFT(M257,1)="S", Calculs!$C$52,0),0)</f>
        <v>0</v>
      </c>
      <c r="BB257" s="96" t="str">
        <f t="shared" si="64"/>
        <v/>
      </c>
      <c r="BC257" s="207" t="str">
        <f t="shared" si="65"/>
        <v/>
      </c>
      <c r="BD257" s="96">
        <f>SUMIF(Calculs!$B$2:$B$34,BB257,Calculs!$C$2:$C$34)</f>
        <v>0</v>
      </c>
      <c r="BE257" s="95">
        <f>IF(Q257&lt;&gt;"",IF(LEFT(Q257,1)="S", Calculs!$C$52,0),0)</f>
        <v>0</v>
      </c>
      <c r="BF257" s="95">
        <f>IF(R257&lt;&gt;"",IF(LEFT(R257,1)="S", Calculs!$C$51,0),0)</f>
        <v>0</v>
      </c>
      <c r="BG257" s="95">
        <f>SUMIF(Calculs!$B$41:$B$46,LEFT(S257,2),Calculs!$C$41:$C$46)</f>
        <v>0</v>
      </c>
      <c r="BH257" s="95">
        <f>IF(T257&lt;&gt;"",IF(LEFT(T257,1)="S", Calculs!$C$48,0),0)</f>
        <v>0</v>
      </c>
      <c r="BI257" s="95">
        <f>IF(W257&lt;&gt;"",IF(LEFT(W257,3)="ETT", Calculs!$C$37,0),0)</f>
        <v>0</v>
      </c>
      <c r="BJ257" s="95">
        <f>IF(X257&lt;&gt;"",IF(LEFT(X257,1)="S", Calculs!$C$51,0),0)</f>
        <v>0</v>
      </c>
      <c r="BK257" s="95">
        <f>IF(Y257&lt;&gt;"",IF(LEFT(Y257,1)="S", Calculs!$C$52,0),0)</f>
        <v>0</v>
      </c>
      <c r="BL257" s="96" t="str">
        <f t="shared" si="66"/>
        <v/>
      </c>
      <c r="BM257" s="95">
        <f>SUMIF(Calculs!$B$32:$B$36,TRIM(BL257),Calculs!$C$32:$C$36)</f>
        <v>0</v>
      </c>
      <c r="BN257" s="95">
        <f>IF(V257&lt;&gt;"",IF(LEFT(V257,1)="S", SUMIF(Calculs!$B$57:$B$61, TRIM(BL257), Calculs!$C$57:$C$61),0),0)</f>
        <v>0</v>
      </c>
      <c r="BO257" s="93" t="str">
        <f t="shared" si="67"/>
        <v>N</v>
      </c>
      <c r="BP257" s="95">
        <f t="shared" si="68"/>
        <v>0</v>
      </c>
      <c r="BQ257" s="95" t="e">
        <f t="shared" si="69"/>
        <v>#VALUE!</v>
      </c>
      <c r="BR257" s="95" t="e">
        <f t="shared" si="70"/>
        <v>#VALUE!</v>
      </c>
    </row>
    <row r="258" spans="1:70" ht="12.75" customHeight="1">
      <c r="A258" s="81"/>
      <c r="B258" s="107"/>
      <c r="C258" s="1"/>
      <c r="D258" s="1"/>
      <c r="E258" s="1"/>
      <c r="F258" s="1"/>
      <c r="G258" s="1"/>
      <c r="H258" s="34"/>
      <c r="I258" s="83"/>
      <c r="J258" s="83"/>
      <c r="K258" s="83"/>
      <c r="L258" s="83"/>
      <c r="M258" s="83"/>
      <c r="N258" s="83"/>
      <c r="O258" s="83"/>
      <c r="P258" s="83"/>
      <c r="Q258" s="83"/>
      <c r="R258" s="1"/>
      <c r="S258" s="84"/>
      <c r="T258" s="84"/>
      <c r="V258" s="84"/>
      <c r="W258" s="83"/>
      <c r="X258" s="83"/>
      <c r="Y258" s="83"/>
      <c r="Z258" s="1"/>
      <c r="AA258" s="1"/>
      <c r="AB258" s="3"/>
      <c r="AC258" s="84"/>
      <c r="AD258" s="84"/>
      <c r="AE258" s="84"/>
      <c r="AF258" s="85"/>
      <c r="AG258" s="86"/>
      <c r="AH258" s="86"/>
      <c r="AI258" s="86"/>
      <c r="AJ258" s="86"/>
      <c r="AK258" s="87"/>
      <c r="AL258" s="87"/>
      <c r="AM258" s="87"/>
      <c r="AN258" s="87"/>
      <c r="AO258" s="88"/>
      <c r="AP258" s="89"/>
      <c r="AQ258" s="90" t="str">
        <f t="shared" ref="AQ258:AQ321" si="71">$AQ$6</f>
        <v/>
      </c>
      <c r="AR258" s="91">
        <f t="shared" ref="AR258:AR321" si="72">$AR$6</f>
        <v>2</v>
      </c>
      <c r="AS258" s="92" t="str">
        <f t="shared" si="59"/>
        <v/>
      </c>
      <c r="AT258" s="93">
        <f t="shared" si="60"/>
        <v>0</v>
      </c>
      <c r="AU258" s="93">
        <f t="shared" si="61"/>
        <v>0</v>
      </c>
      <c r="AV258" s="93" t="str">
        <f t="shared" si="62"/>
        <v>01N</v>
      </c>
      <c r="AW258" s="94" t="str">
        <f t="shared" si="63"/>
        <v/>
      </c>
      <c r="AX258" s="95">
        <f>SUMIF(Calculs!$B$2:$B$34,AW258,Calculs!$C$2:$C$34)</f>
        <v>0</v>
      </c>
      <c r="AY258" s="95">
        <f>IF(K258&lt;&gt;"",IF(LEFT(K258,1)="S", Calculs!$C$55,0),0)</f>
        <v>0</v>
      </c>
      <c r="AZ258" s="95">
        <f>IF(L258&lt;&gt;"",IF(LEFT(L258,1)="S", Calculs!$C$51,0),0)</f>
        <v>0</v>
      </c>
      <c r="BA258" s="95">
        <f>IF(M258&lt;&gt;"",IF(LEFT(M258,1)="S", Calculs!$C$52,0),0)</f>
        <v>0</v>
      </c>
      <c r="BB258" s="96" t="str">
        <f t="shared" si="64"/>
        <v/>
      </c>
      <c r="BC258" s="207" t="str">
        <f t="shared" si="65"/>
        <v/>
      </c>
      <c r="BD258" s="96">
        <f>SUMIF(Calculs!$B$2:$B$34,BB258,Calculs!$C$2:$C$34)</f>
        <v>0</v>
      </c>
      <c r="BE258" s="95">
        <f>IF(Q258&lt;&gt;"",IF(LEFT(Q258,1)="S", Calculs!$C$52,0),0)</f>
        <v>0</v>
      </c>
      <c r="BF258" s="95">
        <f>IF(R258&lt;&gt;"",IF(LEFT(R258,1)="S", Calculs!$C$51,0),0)</f>
        <v>0</v>
      </c>
      <c r="BG258" s="95">
        <f>SUMIF(Calculs!$B$41:$B$46,LEFT(S258,2),Calculs!$C$41:$C$46)</f>
        <v>0</v>
      </c>
      <c r="BH258" s="95">
        <f>IF(T258&lt;&gt;"",IF(LEFT(T258,1)="S", Calculs!$C$48,0),0)</f>
        <v>0</v>
      </c>
      <c r="BI258" s="95">
        <f>IF(W258&lt;&gt;"",IF(LEFT(W258,3)="ETT", Calculs!$C$37,0),0)</f>
        <v>0</v>
      </c>
      <c r="BJ258" s="95">
        <f>IF(X258&lt;&gt;"",IF(LEFT(X258,1)="S", Calculs!$C$51,0),0)</f>
        <v>0</v>
      </c>
      <c r="BK258" s="95">
        <f>IF(Y258&lt;&gt;"",IF(LEFT(Y258,1)="S", Calculs!$C$52,0),0)</f>
        <v>0</v>
      </c>
      <c r="BL258" s="96" t="str">
        <f t="shared" si="66"/>
        <v/>
      </c>
      <c r="BM258" s="95">
        <f>SUMIF(Calculs!$B$32:$B$36,TRIM(BL258),Calculs!$C$32:$C$36)</f>
        <v>0</v>
      </c>
      <c r="BN258" s="95">
        <f>IF(V258&lt;&gt;"",IF(LEFT(V258,1)="S", SUMIF(Calculs!$B$57:$B$61, TRIM(BL258), Calculs!$C$57:$C$61),0),0)</f>
        <v>0</v>
      </c>
      <c r="BO258" s="93" t="str">
        <f t="shared" si="67"/>
        <v>N</v>
      </c>
      <c r="BP258" s="95">
        <f t="shared" si="68"/>
        <v>0</v>
      </c>
      <c r="BQ258" s="95" t="e">
        <f t="shared" si="69"/>
        <v>#VALUE!</v>
      </c>
      <c r="BR258" s="95" t="e">
        <f t="shared" si="70"/>
        <v>#VALUE!</v>
      </c>
    </row>
    <row r="259" spans="1:70" ht="12.75" customHeight="1">
      <c r="A259" s="81"/>
      <c r="B259" s="107"/>
      <c r="C259" s="1"/>
      <c r="D259" s="1"/>
      <c r="E259" s="1"/>
      <c r="F259" s="1"/>
      <c r="G259" s="1"/>
      <c r="H259" s="34"/>
      <c r="I259" s="83"/>
      <c r="J259" s="83"/>
      <c r="K259" s="83"/>
      <c r="L259" s="83"/>
      <c r="M259" s="83"/>
      <c r="N259" s="83"/>
      <c r="O259" s="83"/>
      <c r="P259" s="83"/>
      <c r="Q259" s="83"/>
      <c r="R259" s="1"/>
      <c r="S259" s="84"/>
      <c r="T259" s="84"/>
      <c r="V259" s="84"/>
      <c r="W259" s="83"/>
      <c r="X259" s="83"/>
      <c r="Y259" s="83"/>
      <c r="Z259" s="1"/>
      <c r="AA259" s="1"/>
      <c r="AB259" s="3"/>
      <c r="AC259" s="84"/>
      <c r="AD259" s="84"/>
      <c r="AE259" s="84"/>
      <c r="AF259" s="85"/>
      <c r="AG259" s="86"/>
      <c r="AH259" s="86"/>
      <c r="AI259" s="86"/>
      <c r="AJ259" s="86"/>
      <c r="AK259" s="87"/>
      <c r="AL259" s="87"/>
      <c r="AM259" s="87"/>
      <c r="AN259" s="87"/>
      <c r="AO259" s="88"/>
      <c r="AP259" s="89"/>
      <c r="AQ259" s="90" t="str">
        <f t="shared" si="71"/>
        <v/>
      </c>
      <c r="AR259" s="91">
        <f t="shared" si="72"/>
        <v>2</v>
      </c>
      <c r="AS259" s="92" t="str">
        <f t="shared" si="59"/>
        <v/>
      </c>
      <c r="AT259" s="93">
        <f t="shared" si="60"/>
        <v>0</v>
      </c>
      <c r="AU259" s="93">
        <f t="shared" si="61"/>
        <v>0</v>
      </c>
      <c r="AV259" s="93" t="str">
        <f t="shared" si="62"/>
        <v>01N</v>
      </c>
      <c r="AW259" s="94" t="str">
        <f t="shared" si="63"/>
        <v/>
      </c>
      <c r="AX259" s="95">
        <f>SUMIF(Calculs!$B$2:$B$34,AW259,Calculs!$C$2:$C$34)</f>
        <v>0</v>
      </c>
      <c r="AY259" s="95">
        <f>IF(K259&lt;&gt;"",IF(LEFT(K259,1)="S", Calculs!$C$55,0),0)</f>
        <v>0</v>
      </c>
      <c r="AZ259" s="95">
        <f>IF(L259&lt;&gt;"",IF(LEFT(L259,1)="S", Calculs!$C$51,0),0)</f>
        <v>0</v>
      </c>
      <c r="BA259" s="95">
        <f>IF(M259&lt;&gt;"",IF(LEFT(M259,1)="S", Calculs!$C$52,0),0)</f>
        <v>0</v>
      </c>
      <c r="BB259" s="96" t="str">
        <f t="shared" si="64"/>
        <v/>
      </c>
      <c r="BC259" s="207" t="str">
        <f t="shared" si="65"/>
        <v/>
      </c>
      <c r="BD259" s="96">
        <f>SUMIF(Calculs!$B$2:$B$34,BB259,Calculs!$C$2:$C$34)</f>
        <v>0</v>
      </c>
      <c r="BE259" s="95">
        <f>IF(Q259&lt;&gt;"",IF(LEFT(Q259,1)="S", Calculs!$C$52,0),0)</f>
        <v>0</v>
      </c>
      <c r="BF259" s="95">
        <f>IF(R259&lt;&gt;"",IF(LEFT(R259,1)="S", Calculs!$C$51,0),0)</f>
        <v>0</v>
      </c>
      <c r="BG259" s="95">
        <f>SUMIF(Calculs!$B$41:$B$46,LEFT(S259,2),Calculs!$C$41:$C$46)</f>
        <v>0</v>
      </c>
      <c r="BH259" s="95">
        <f>IF(T259&lt;&gt;"",IF(LEFT(T259,1)="S", Calculs!$C$48,0),0)</f>
        <v>0</v>
      </c>
      <c r="BI259" s="95">
        <f>IF(W259&lt;&gt;"",IF(LEFT(W259,3)="ETT", Calculs!$C$37,0),0)</f>
        <v>0</v>
      </c>
      <c r="BJ259" s="95">
        <f>IF(X259&lt;&gt;"",IF(LEFT(X259,1)="S", Calculs!$C$51,0),0)</f>
        <v>0</v>
      </c>
      <c r="BK259" s="95">
        <f>IF(Y259&lt;&gt;"",IF(LEFT(Y259,1)="S", Calculs!$C$52,0),0)</f>
        <v>0</v>
      </c>
      <c r="BL259" s="96" t="str">
        <f t="shared" si="66"/>
        <v/>
      </c>
      <c r="BM259" s="95">
        <f>SUMIF(Calculs!$B$32:$B$36,TRIM(BL259),Calculs!$C$32:$C$36)</f>
        <v>0</v>
      </c>
      <c r="BN259" s="95">
        <f>IF(V259&lt;&gt;"",IF(LEFT(V259,1)="S", SUMIF(Calculs!$B$57:$B$61, TRIM(BL259), Calculs!$C$57:$C$61),0),0)</f>
        <v>0</v>
      </c>
      <c r="BO259" s="93" t="str">
        <f t="shared" si="67"/>
        <v>N</v>
      </c>
      <c r="BP259" s="95">
        <f t="shared" si="68"/>
        <v>0</v>
      </c>
      <c r="BQ259" s="95" t="e">
        <f t="shared" si="69"/>
        <v>#VALUE!</v>
      </c>
      <c r="BR259" s="95" t="e">
        <f t="shared" si="70"/>
        <v>#VALUE!</v>
      </c>
    </row>
    <row r="260" spans="1:70" ht="12.75" customHeight="1">
      <c r="A260" s="81"/>
      <c r="B260" s="107"/>
      <c r="C260" s="1"/>
      <c r="D260" s="1"/>
      <c r="E260" s="1"/>
      <c r="F260" s="1"/>
      <c r="G260" s="1"/>
      <c r="H260" s="34"/>
      <c r="I260" s="83"/>
      <c r="J260" s="83"/>
      <c r="K260" s="83"/>
      <c r="L260" s="83"/>
      <c r="M260" s="83"/>
      <c r="N260" s="83"/>
      <c r="O260" s="83"/>
      <c r="P260" s="83"/>
      <c r="Q260" s="83"/>
      <c r="R260" s="1"/>
      <c r="S260" s="84"/>
      <c r="T260" s="84"/>
      <c r="V260" s="84"/>
      <c r="W260" s="83"/>
      <c r="X260" s="83"/>
      <c r="Y260" s="83"/>
      <c r="Z260" s="1"/>
      <c r="AA260" s="1"/>
      <c r="AB260" s="3"/>
      <c r="AC260" s="84"/>
      <c r="AD260" s="84"/>
      <c r="AE260" s="84"/>
      <c r="AF260" s="85"/>
      <c r="AG260" s="86"/>
      <c r="AH260" s="86"/>
      <c r="AI260" s="86"/>
      <c r="AJ260" s="86"/>
      <c r="AK260" s="87"/>
      <c r="AL260" s="87"/>
      <c r="AM260" s="87"/>
      <c r="AN260" s="87"/>
      <c r="AO260" s="88"/>
      <c r="AP260" s="89"/>
      <c r="AQ260" s="90" t="str">
        <f t="shared" si="71"/>
        <v/>
      </c>
      <c r="AR260" s="91">
        <f t="shared" si="72"/>
        <v>2</v>
      </c>
      <c r="AS260" s="92" t="str">
        <f t="shared" si="59"/>
        <v/>
      </c>
      <c r="AT260" s="93">
        <f t="shared" si="60"/>
        <v>0</v>
      </c>
      <c r="AU260" s="93">
        <f t="shared" si="61"/>
        <v>0</v>
      </c>
      <c r="AV260" s="93" t="str">
        <f t="shared" si="62"/>
        <v>01N</v>
      </c>
      <c r="AW260" s="94" t="str">
        <f t="shared" si="63"/>
        <v/>
      </c>
      <c r="AX260" s="95">
        <f>SUMIF(Calculs!$B$2:$B$34,AW260,Calculs!$C$2:$C$34)</f>
        <v>0</v>
      </c>
      <c r="AY260" s="95">
        <f>IF(K260&lt;&gt;"",IF(LEFT(K260,1)="S", Calculs!$C$55,0),0)</f>
        <v>0</v>
      </c>
      <c r="AZ260" s="95">
        <f>IF(L260&lt;&gt;"",IF(LEFT(L260,1)="S", Calculs!$C$51,0),0)</f>
        <v>0</v>
      </c>
      <c r="BA260" s="95">
        <f>IF(M260&lt;&gt;"",IF(LEFT(M260,1)="S", Calculs!$C$52,0),0)</f>
        <v>0</v>
      </c>
      <c r="BB260" s="96" t="str">
        <f t="shared" si="64"/>
        <v/>
      </c>
      <c r="BC260" s="207" t="str">
        <f t="shared" si="65"/>
        <v/>
      </c>
      <c r="BD260" s="96">
        <f>SUMIF(Calculs!$B$2:$B$34,BB260,Calculs!$C$2:$C$34)</f>
        <v>0</v>
      </c>
      <c r="BE260" s="95">
        <f>IF(Q260&lt;&gt;"",IF(LEFT(Q260,1)="S", Calculs!$C$52,0),0)</f>
        <v>0</v>
      </c>
      <c r="BF260" s="95">
        <f>IF(R260&lt;&gt;"",IF(LEFT(R260,1)="S", Calculs!$C$51,0),0)</f>
        <v>0</v>
      </c>
      <c r="BG260" s="95">
        <f>SUMIF(Calculs!$B$41:$B$46,LEFT(S260,2),Calculs!$C$41:$C$46)</f>
        <v>0</v>
      </c>
      <c r="BH260" s="95">
        <f>IF(T260&lt;&gt;"",IF(LEFT(T260,1)="S", Calculs!$C$48,0),0)</f>
        <v>0</v>
      </c>
      <c r="BI260" s="95">
        <f>IF(W260&lt;&gt;"",IF(LEFT(W260,3)="ETT", Calculs!$C$37,0),0)</f>
        <v>0</v>
      </c>
      <c r="BJ260" s="95">
        <f>IF(X260&lt;&gt;"",IF(LEFT(X260,1)="S", Calculs!$C$51,0),0)</f>
        <v>0</v>
      </c>
      <c r="BK260" s="95">
        <f>IF(Y260&lt;&gt;"",IF(LEFT(Y260,1)="S", Calculs!$C$52,0),0)</f>
        <v>0</v>
      </c>
      <c r="BL260" s="96" t="str">
        <f t="shared" si="66"/>
        <v/>
      </c>
      <c r="BM260" s="95">
        <f>SUMIF(Calculs!$B$32:$B$36,TRIM(BL260),Calculs!$C$32:$C$36)</f>
        <v>0</v>
      </c>
      <c r="BN260" s="95">
        <f>IF(V260&lt;&gt;"",IF(LEFT(V260,1)="S", SUMIF(Calculs!$B$57:$B$61, TRIM(BL260), Calculs!$C$57:$C$61),0),0)</f>
        <v>0</v>
      </c>
      <c r="BO260" s="93" t="str">
        <f t="shared" si="67"/>
        <v>N</v>
      </c>
      <c r="BP260" s="95">
        <f t="shared" si="68"/>
        <v>0</v>
      </c>
      <c r="BQ260" s="95" t="e">
        <f t="shared" si="69"/>
        <v>#VALUE!</v>
      </c>
      <c r="BR260" s="95" t="e">
        <f t="shared" si="70"/>
        <v>#VALUE!</v>
      </c>
    </row>
    <row r="261" spans="1:70" ht="12.75" customHeight="1">
      <c r="A261" s="81"/>
      <c r="B261" s="107"/>
      <c r="C261" s="1"/>
      <c r="D261" s="1"/>
      <c r="E261" s="1"/>
      <c r="F261" s="1"/>
      <c r="G261" s="1"/>
      <c r="H261" s="34"/>
      <c r="I261" s="83"/>
      <c r="J261" s="83"/>
      <c r="K261" s="83"/>
      <c r="L261" s="83"/>
      <c r="M261" s="83"/>
      <c r="N261" s="83"/>
      <c r="O261" s="83"/>
      <c r="P261" s="83"/>
      <c r="Q261" s="83"/>
      <c r="R261" s="1"/>
      <c r="S261" s="84"/>
      <c r="T261" s="84"/>
      <c r="V261" s="84"/>
      <c r="W261" s="83"/>
      <c r="X261" s="83"/>
      <c r="Y261" s="83"/>
      <c r="Z261" s="1"/>
      <c r="AA261" s="1"/>
      <c r="AB261" s="3"/>
      <c r="AC261" s="84"/>
      <c r="AD261" s="84"/>
      <c r="AE261" s="84"/>
      <c r="AF261" s="85"/>
      <c r="AG261" s="86"/>
      <c r="AH261" s="86"/>
      <c r="AI261" s="86"/>
      <c r="AJ261" s="86"/>
      <c r="AK261" s="87"/>
      <c r="AL261" s="87"/>
      <c r="AM261" s="87"/>
      <c r="AN261" s="87"/>
      <c r="AO261" s="88"/>
      <c r="AP261" s="89"/>
      <c r="AQ261" s="90" t="str">
        <f t="shared" si="71"/>
        <v/>
      </c>
      <c r="AR261" s="91">
        <f t="shared" si="72"/>
        <v>2</v>
      </c>
      <c r="AS261" s="92" t="str">
        <f t="shared" si="59"/>
        <v/>
      </c>
      <c r="AT261" s="93">
        <f t="shared" si="60"/>
        <v>0</v>
      </c>
      <c r="AU261" s="93">
        <f t="shared" si="61"/>
        <v>0</v>
      </c>
      <c r="AV261" s="93" t="str">
        <f t="shared" si="62"/>
        <v>01N</v>
      </c>
      <c r="AW261" s="94" t="str">
        <f t="shared" si="63"/>
        <v/>
      </c>
      <c r="AX261" s="95">
        <f>SUMIF(Calculs!$B$2:$B$34,AW261,Calculs!$C$2:$C$34)</f>
        <v>0</v>
      </c>
      <c r="AY261" s="95">
        <f>IF(K261&lt;&gt;"",IF(LEFT(K261,1)="S", Calculs!$C$55,0),0)</f>
        <v>0</v>
      </c>
      <c r="AZ261" s="95">
        <f>IF(L261&lt;&gt;"",IF(LEFT(L261,1)="S", Calculs!$C$51,0),0)</f>
        <v>0</v>
      </c>
      <c r="BA261" s="95">
        <f>IF(M261&lt;&gt;"",IF(LEFT(M261,1)="S", Calculs!$C$52,0),0)</f>
        <v>0</v>
      </c>
      <c r="BB261" s="96" t="str">
        <f t="shared" si="64"/>
        <v/>
      </c>
      <c r="BC261" s="207" t="str">
        <f t="shared" si="65"/>
        <v/>
      </c>
      <c r="BD261" s="96">
        <f>SUMIF(Calculs!$B$2:$B$34,BB261,Calculs!$C$2:$C$34)</f>
        <v>0</v>
      </c>
      <c r="BE261" s="95">
        <f>IF(Q261&lt;&gt;"",IF(LEFT(Q261,1)="S", Calculs!$C$52,0),0)</f>
        <v>0</v>
      </c>
      <c r="BF261" s="95">
        <f>IF(R261&lt;&gt;"",IF(LEFT(R261,1)="S", Calculs!$C$51,0),0)</f>
        <v>0</v>
      </c>
      <c r="BG261" s="95">
        <f>SUMIF(Calculs!$B$41:$B$46,LEFT(S261,2),Calculs!$C$41:$C$46)</f>
        <v>0</v>
      </c>
      <c r="BH261" s="95">
        <f>IF(T261&lt;&gt;"",IF(LEFT(T261,1)="S", Calculs!$C$48,0),0)</f>
        <v>0</v>
      </c>
      <c r="BI261" s="95">
        <f>IF(W261&lt;&gt;"",IF(LEFT(W261,3)="ETT", Calculs!$C$37,0),0)</f>
        <v>0</v>
      </c>
      <c r="BJ261" s="95">
        <f>IF(X261&lt;&gt;"",IF(LEFT(X261,1)="S", Calculs!$C$51,0),0)</f>
        <v>0</v>
      </c>
      <c r="BK261" s="95">
        <f>IF(Y261&lt;&gt;"",IF(LEFT(Y261,1)="S", Calculs!$C$52,0),0)</f>
        <v>0</v>
      </c>
      <c r="BL261" s="96" t="str">
        <f t="shared" si="66"/>
        <v/>
      </c>
      <c r="BM261" s="95">
        <f>SUMIF(Calculs!$B$32:$B$36,TRIM(BL261),Calculs!$C$32:$C$36)</f>
        <v>0</v>
      </c>
      <c r="BN261" s="95">
        <f>IF(V261&lt;&gt;"",IF(LEFT(V261,1)="S", SUMIF(Calculs!$B$57:$B$61, TRIM(BL261), Calculs!$C$57:$C$61),0),0)</f>
        <v>0</v>
      </c>
      <c r="BO261" s="93" t="str">
        <f t="shared" si="67"/>
        <v>N</v>
      </c>
      <c r="BP261" s="95">
        <f t="shared" si="68"/>
        <v>0</v>
      </c>
      <c r="BQ261" s="95" t="e">
        <f t="shared" si="69"/>
        <v>#VALUE!</v>
      </c>
      <c r="BR261" s="95" t="e">
        <f t="shared" si="70"/>
        <v>#VALUE!</v>
      </c>
    </row>
    <row r="262" spans="1:70" ht="12.75" customHeight="1">
      <c r="A262" s="81"/>
      <c r="B262" s="107"/>
      <c r="C262" s="1"/>
      <c r="D262" s="1"/>
      <c r="E262" s="1"/>
      <c r="F262" s="1"/>
      <c r="G262" s="1"/>
      <c r="H262" s="34"/>
      <c r="I262" s="83"/>
      <c r="J262" s="83"/>
      <c r="K262" s="83"/>
      <c r="L262" s="83"/>
      <c r="M262" s="83"/>
      <c r="N262" s="83"/>
      <c r="O262" s="83"/>
      <c r="P262" s="83"/>
      <c r="Q262" s="83"/>
      <c r="R262" s="1"/>
      <c r="S262" s="84"/>
      <c r="T262" s="84"/>
      <c r="V262" s="84"/>
      <c r="W262" s="83"/>
      <c r="X262" s="83"/>
      <c r="Y262" s="83"/>
      <c r="Z262" s="1"/>
      <c r="AA262" s="1"/>
      <c r="AB262" s="3"/>
      <c r="AC262" s="84"/>
      <c r="AD262" s="84"/>
      <c r="AE262" s="84"/>
      <c r="AF262" s="85"/>
      <c r="AG262" s="86"/>
      <c r="AH262" s="86"/>
      <c r="AI262" s="86"/>
      <c r="AJ262" s="86"/>
      <c r="AK262" s="87"/>
      <c r="AL262" s="87"/>
      <c r="AM262" s="87"/>
      <c r="AN262" s="87"/>
      <c r="AO262" s="88"/>
      <c r="AP262" s="89"/>
      <c r="AQ262" s="90" t="str">
        <f t="shared" si="71"/>
        <v/>
      </c>
      <c r="AR262" s="91">
        <f t="shared" si="72"/>
        <v>2</v>
      </c>
      <c r="AS262" s="92" t="str">
        <f t="shared" si="59"/>
        <v/>
      </c>
      <c r="AT262" s="93">
        <f t="shared" si="60"/>
        <v>0</v>
      </c>
      <c r="AU262" s="93">
        <f t="shared" si="61"/>
        <v>0</v>
      </c>
      <c r="AV262" s="93" t="str">
        <f t="shared" si="62"/>
        <v>01N</v>
      </c>
      <c r="AW262" s="94" t="str">
        <f t="shared" si="63"/>
        <v/>
      </c>
      <c r="AX262" s="95">
        <f>SUMIF(Calculs!$B$2:$B$34,AW262,Calculs!$C$2:$C$34)</f>
        <v>0</v>
      </c>
      <c r="AY262" s="95">
        <f>IF(K262&lt;&gt;"",IF(LEFT(K262,1)="S", Calculs!$C$55,0),0)</f>
        <v>0</v>
      </c>
      <c r="AZ262" s="95">
        <f>IF(L262&lt;&gt;"",IF(LEFT(L262,1)="S", Calculs!$C$51,0),0)</f>
        <v>0</v>
      </c>
      <c r="BA262" s="95">
        <f>IF(M262&lt;&gt;"",IF(LEFT(M262,1)="S", Calculs!$C$52,0),0)</f>
        <v>0</v>
      </c>
      <c r="BB262" s="96" t="str">
        <f t="shared" si="64"/>
        <v/>
      </c>
      <c r="BC262" s="207" t="str">
        <f t="shared" si="65"/>
        <v/>
      </c>
      <c r="BD262" s="96">
        <f>SUMIF(Calculs!$B$2:$B$34,BB262,Calculs!$C$2:$C$34)</f>
        <v>0</v>
      </c>
      <c r="BE262" s="95">
        <f>IF(Q262&lt;&gt;"",IF(LEFT(Q262,1)="S", Calculs!$C$52,0),0)</f>
        <v>0</v>
      </c>
      <c r="BF262" s="95">
        <f>IF(R262&lt;&gt;"",IF(LEFT(R262,1)="S", Calculs!$C$51,0),0)</f>
        <v>0</v>
      </c>
      <c r="BG262" s="95">
        <f>SUMIF(Calculs!$B$41:$B$46,LEFT(S262,2),Calculs!$C$41:$C$46)</f>
        <v>0</v>
      </c>
      <c r="BH262" s="95">
        <f>IF(T262&lt;&gt;"",IF(LEFT(T262,1)="S", Calculs!$C$48,0),0)</f>
        <v>0</v>
      </c>
      <c r="BI262" s="95">
        <f>IF(W262&lt;&gt;"",IF(LEFT(W262,3)="ETT", Calculs!$C$37,0),0)</f>
        <v>0</v>
      </c>
      <c r="BJ262" s="95">
        <f>IF(X262&lt;&gt;"",IF(LEFT(X262,1)="S", Calculs!$C$51,0),0)</f>
        <v>0</v>
      </c>
      <c r="BK262" s="95">
        <f>IF(Y262&lt;&gt;"",IF(LEFT(Y262,1)="S", Calculs!$C$52,0),0)</f>
        <v>0</v>
      </c>
      <c r="BL262" s="96" t="str">
        <f t="shared" si="66"/>
        <v/>
      </c>
      <c r="BM262" s="95">
        <f>SUMIF(Calculs!$B$32:$B$36,TRIM(BL262),Calculs!$C$32:$C$36)</f>
        <v>0</v>
      </c>
      <c r="BN262" s="95">
        <f>IF(V262&lt;&gt;"",IF(LEFT(V262,1)="S", SUMIF(Calculs!$B$57:$B$61, TRIM(BL262), Calculs!$C$57:$C$61),0),0)</f>
        <v>0</v>
      </c>
      <c r="BO262" s="93" t="str">
        <f t="shared" si="67"/>
        <v>N</v>
      </c>
      <c r="BP262" s="95">
        <f t="shared" si="68"/>
        <v>0</v>
      </c>
      <c r="BQ262" s="95" t="e">
        <f t="shared" si="69"/>
        <v>#VALUE!</v>
      </c>
      <c r="BR262" s="95" t="e">
        <f t="shared" si="70"/>
        <v>#VALUE!</v>
      </c>
    </row>
    <row r="263" spans="1:70" ht="12.75" customHeight="1">
      <c r="A263" s="81"/>
      <c r="B263" s="107"/>
      <c r="C263" s="1"/>
      <c r="D263" s="1"/>
      <c r="E263" s="1"/>
      <c r="F263" s="1"/>
      <c r="G263" s="1"/>
      <c r="H263" s="34"/>
      <c r="I263" s="83"/>
      <c r="J263" s="83"/>
      <c r="K263" s="83"/>
      <c r="L263" s="83"/>
      <c r="M263" s="83"/>
      <c r="N263" s="83"/>
      <c r="O263" s="83"/>
      <c r="P263" s="83"/>
      <c r="Q263" s="83"/>
      <c r="R263" s="1"/>
      <c r="S263" s="84"/>
      <c r="T263" s="84"/>
      <c r="V263" s="84"/>
      <c r="W263" s="83"/>
      <c r="X263" s="83"/>
      <c r="Y263" s="83"/>
      <c r="Z263" s="1"/>
      <c r="AA263" s="1"/>
      <c r="AB263" s="3"/>
      <c r="AC263" s="84"/>
      <c r="AD263" s="84"/>
      <c r="AE263" s="84"/>
      <c r="AF263" s="85"/>
      <c r="AG263" s="86"/>
      <c r="AH263" s="86"/>
      <c r="AI263" s="86"/>
      <c r="AJ263" s="86"/>
      <c r="AK263" s="87"/>
      <c r="AL263" s="87"/>
      <c r="AM263" s="87"/>
      <c r="AN263" s="87"/>
      <c r="AO263" s="88"/>
      <c r="AP263" s="89"/>
      <c r="AQ263" s="90" t="str">
        <f t="shared" si="71"/>
        <v/>
      </c>
      <c r="AR263" s="91">
        <f t="shared" si="72"/>
        <v>2</v>
      </c>
      <c r="AS263" s="92" t="str">
        <f t="shared" si="59"/>
        <v/>
      </c>
      <c r="AT263" s="93">
        <f t="shared" si="60"/>
        <v>0</v>
      </c>
      <c r="AU263" s="93">
        <f t="shared" si="61"/>
        <v>0</v>
      </c>
      <c r="AV263" s="93" t="str">
        <f t="shared" si="62"/>
        <v>01N</v>
      </c>
      <c r="AW263" s="94" t="str">
        <f t="shared" si="63"/>
        <v/>
      </c>
      <c r="AX263" s="95">
        <f>SUMIF(Calculs!$B$2:$B$34,AW263,Calculs!$C$2:$C$34)</f>
        <v>0</v>
      </c>
      <c r="AY263" s="95">
        <f>IF(K263&lt;&gt;"",IF(LEFT(K263,1)="S", Calculs!$C$55,0),0)</f>
        <v>0</v>
      </c>
      <c r="AZ263" s="95">
        <f>IF(L263&lt;&gt;"",IF(LEFT(L263,1)="S", Calculs!$C$51,0),0)</f>
        <v>0</v>
      </c>
      <c r="BA263" s="95">
        <f>IF(M263&lt;&gt;"",IF(LEFT(M263,1)="S", Calculs!$C$52,0),0)</f>
        <v>0</v>
      </c>
      <c r="BB263" s="96" t="str">
        <f t="shared" si="64"/>
        <v/>
      </c>
      <c r="BC263" s="207" t="str">
        <f t="shared" si="65"/>
        <v/>
      </c>
      <c r="BD263" s="96">
        <f>SUMIF(Calculs!$B$2:$B$34,BB263,Calculs!$C$2:$C$34)</f>
        <v>0</v>
      </c>
      <c r="BE263" s="95">
        <f>IF(Q263&lt;&gt;"",IF(LEFT(Q263,1)="S", Calculs!$C$52,0),0)</f>
        <v>0</v>
      </c>
      <c r="BF263" s="95">
        <f>IF(R263&lt;&gt;"",IF(LEFT(R263,1)="S", Calculs!$C$51,0),0)</f>
        <v>0</v>
      </c>
      <c r="BG263" s="95">
        <f>SUMIF(Calculs!$B$41:$B$46,LEFT(S263,2),Calculs!$C$41:$C$46)</f>
        <v>0</v>
      </c>
      <c r="BH263" s="95">
        <f>IF(T263&lt;&gt;"",IF(LEFT(T263,1)="S", Calculs!$C$48,0),0)</f>
        <v>0</v>
      </c>
      <c r="BI263" s="95">
        <f>IF(W263&lt;&gt;"",IF(LEFT(W263,3)="ETT", Calculs!$C$37,0),0)</f>
        <v>0</v>
      </c>
      <c r="BJ263" s="95">
        <f>IF(X263&lt;&gt;"",IF(LEFT(X263,1)="S", Calculs!$C$51,0),0)</f>
        <v>0</v>
      </c>
      <c r="BK263" s="95">
        <f>IF(Y263&lt;&gt;"",IF(LEFT(Y263,1)="S", Calculs!$C$52,0),0)</f>
        <v>0</v>
      </c>
      <c r="BL263" s="96" t="str">
        <f t="shared" si="66"/>
        <v/>
      </c>
      <c r="BM263" s="95">
        <f>SUMIF(Calculs!$B$32:$B$36,TRIM(BL263),Calculs!$C$32:$C$36)</f>
        <v>0</v>
      </c>
      <c r="BN263" s="95">
        <f>IF(V263&lt;&gt;"",IF(LEFT(V263,1)="S", SUMIF(Calculs!$B$57:$B$61, TRIM(BL263), Calculs!$C$57:$C$61),0),0)</f>
        <v>0</v>
      </c>
      <c r="BO263" s="93" t="str">
        <f t="shared" si="67"/>
        <v>N</v>
      </c>
      <c r="BP263" s="95">
        <f t="shared" si="68"/>
        <v>0</v>
      </c>
      <c r="BQ263" s="95" t="e">
        <f t="shared" si="69"/>
        <v>#VALUE!</v>
      </c>
      <c r="BR263" s="95" t="e">
        <f t="shared" si="70"/>
        <v>#VALUE!</v>
      </c>
    </row>
    <row r="264" spans="1:70" ht="12.75" customHeight="1">
      <c r="A264" s="81"/>
      <c r="B264" s="107"/>
      <c r="C264" s="1"/>
      <c r="D264" s="1"/>
      <c r="E264" s="1"/>
      <c r="F264" s="1"/>
      <c r="G264" s="1"/>
      <c r="H264" s="34"/>
      <c r="I264" s="83"/>
      <c r="J264" s="83"/>
      <c r="K264" s="83"/>
      <c r="L264" s="83"/>
      <c r="M264" s="83"/>
      <c r="N264" s="83"/>
      <c r="O264" s="83"/>
      <c r="P264" s="83"/>
      <c r="Q264" s="83"/>
      <c r="R264" s="1"/>
      <c r="S264" s="84"/>
      <c r="T264" s="84"/>
      <c r="V264" s="84"/>
      <c r="W264" s="83"/>
      <c r="X264" s="83"/>
      <c r="Y264" s="83"/>
      <c r="Z264" s="1"/>
      <c r="AA264" s="1"/>
      <c r="AB264" s="3"/>
      <c r="AC264" s="84"/>
      <c r="AD264" s="84"/>
      <c r="AE264" s="84"/>
      <c r="AF264" s="85"/>
      <c r="AG264" s="86"/>
      <c r="AH264" s="86"/>
      <c r="AI264" s="86"/>
      <c r="AJ264" s="86"/>
      <c r="AK264" s="87"/>
      <c r="AL264" s="87"/>
      <c r="AM264" s="87"/>
      <c r="AN264" s="87"/>
      <c r="AO264" s="88"/>
      <c r="AP264" s="89"/>
      <c r="AQ264" s="90" t="str">
        <f t="shared" si="71"/>
        <v/>
      </c>
      <c r="AR264" s="91">
        <f t="shared" si="72"/>
        <v>2</v>
      </c>
      <c r="AS264" s="92" t="str">
        <f t="shared" si="59"/>
        <v/>
      </c>
      <c r="AT264" s="93">
        <f t="shared" si="60"/>
        <v>0</v>
      </c>
      <c r="AU264" s="93">
        <f t="shared" si="61"/>
        <v>0</v>
      </c>
      <c r="AV264" s="93" t="str">
        <f t="shared" si="62"/>
        <v>01N</v>
      </c>
      <c r="AW264" s="94" t="str">
        <f t="shared" si="63"/>
        <v/>
      </c>
      <c r="AX264" s="95">
        <f>SUMIF(Calculs!$B$2:$B$34,AW264,Calculs!$C$2:$C$34)</f>
        <v>0</v>
      </c>
      <c r="AY264" s="95">
        <f>IF(K264&lt;&gt;"",IF(LEFT(K264,1)="S", Calculs!$C$55,0),0)</f>
        <v>0</v>
      </c>
      <c r="AZ264" s="95">
        <f>IF(L264&lt;&gt;"",IF(LEFT(L264,1)="S", Calculs!$C$51,0),0)</f>
        <v>0</v>
      </c>
      <c r="BA264" s="95">
        <f>IF(M264&lt;&gt;"",IF(LEFT(M264,1)="S", Calculs!$C$52,0),0)</f>
        <v>0</v>
      </c>
      <c r="BB264" s="96" t="str">
        <f t="shared" si="64"/>
        <v/>
      </c>
      <c r="BC264" s="207" t="str">
        <f t="shared" si="65"/>
        <v/>
      </c>
      <c r="BD264" s="96">
        <f>SUMIF(Calculs!$B$2:$B$34,BB264,Calculs!$C$2:$C$34)</f>
        <v>0</v>
      </c>
      <c r="BE264" s="95">
        <f>IF(Q264&lt;&gt;"",IF(LEFT(Q264,1)="S", Calculs!$C$52,0),0)</f>
        <v>0</v>
      </c>
      <c r="BF264" s="95">
        <f>IF(R264&lt;&gt;"",IF(LEFT(R264,1)="S", Calculs!$C$51,0),0)</f>
        <v>0</v>
      </c>
      <c r="BG264" s="95">
        <f>SUMIF(Calculs!$B$41:$B$46,LEFT(S264,2),Calculs!$C$41:$C$46)</f>
        <v>0</v>
      </c>
      <c r="BH264" s="95">
        <f>IF(T264&lt;&gt;"",IF(LEFT(T264,1)="S", Calculs!$C$48,0),0)</f>
        <v>0</v>
      </c>
      <c r="BI264" s="95">
        <f>IF(W264&lt;&gt;"",IF(LEFT(W264,3)="ETT", Calculs!$C$37,0),0)</f>
        <v>0</v>
      </c>
      <c r="BJ264" s="95">
        <f>IF(X264&lt;&gt;"",IF(LEFT(X264,1)="S", Calculs!$C$51,0),0)</f>
        <v>0</v>
      </c>
      <c r="BK264" s="95">
        <f>IF(Y264&lt;&gt;"",IF(LEFT(Y264,1)="S", Calculs!$C$52,0),0)</f>
        <v>0</v>
      </c>
      <c r="BL264" s="96" t="str">
        <f t="shared" si="66"/>
        <v/>
      </c>
      <c r="BM264" s="95">
        <f>SUMIF(Calculs!$B$32:$B$36,TRIM(BL264),Calculs!$C$32:$C$36)</f>
        <v>0</v>
      </c>
      <c r="BN264" s="95">
        <f>IF(V264&lt;&gt;"",IF(LEFT(V264,1)="S", SUMIF(Calculs!$B$57:$B$61, TRIM(BL264), Calculs!$C$57:$C$61),0),0)</f>
        <v>0</v>
      </c>
      <c r="BO264" s="93" t="str">
        <f t="shared" si="67"/>
        <v>N</v>
      </c>
      <c r="BP264" s="95">
        <f t="shared" si="68"/>
        <v>0</v>
      </c>
      <c r="BQ264" s="95" t="e">
        <f t="shared" si="69"/>
        <v>#VALUE!</v>
      </c>
      <c r="BR264" s="95" t="e">
        <f t="shared" si="70"/>
        <v>#VALUE!</v>
      </c>
    </row>
    <row r="265" spans="1:70" ht="12.75" customHeight="1">
      <c r="A265" s="81"/>
      <c r="B265" s="107"/>
      <c r="C265" s="1"/>
      <c r="D265" s="1"/>
      <c r="E265" s="1"/>
      <c r="F265" s="1"/>
      <c r="G265" s="1"/>
      <c r="H265" s="34"/>
      <c r="I265" s="83"/>
      <c r="J265" s="83"/>
      <c r="K265" s="83"/>
      <c r="L265" s="83"/>
      <c r="M265" s="83"/>
      <c r="N265" s="83"/>
      <c r="O265" s="83"/>
      <c r="P265" s="83"/>
      <c r="Q265" s="83"/>
      <c r="R265" s="1"/>
      <c r="S265" s="84"/>
      <c r="T265" s="84"/>
      <c r="V265" s="84"/>
      <c r="W265" s="83"/>
      <c r="X265" s="83"/>
      <c r="Y265" s="83"/>
      <c r="Z265" s="1"/>
      <c r="AA265" s="1"/>
      <c r="AB265" s="3"/>
      <c r="AC265" s="84"/>
      <c r="AD265" s="84"/>
      <c r="AE265" s="84"/>
      <c r="AF265" s="85"/>
      <c r="AG265" s="86"/>
      <c r="AH265" s="86"/>
      <c r="AI265" s="86"/>
      <c r="AJ265" s="86"/>
      <c r="AK265" s="87"/>
      <c r="AL265" s="87"/>
      <c r="AM265" s="87"/>
      <c r="AN265" s="87"/>
      <c r="AO265" s="88"/>
      <c r="AP265" s="89"/>
      <c r="AQ265" s="90" t="str">
        <f t="shared" si="71"/>
        <v/>
      </c>
      <c r="AR265" s="91">
        <f t="shared" si="72"/>
        <v>2</v>
      </c>
      <c r="AS265" s="92" t="str">
        <f t="shared" si="59"/>
        <v/>
      </c>
      <c r="AT265" s="93">
        <f t="shared" si="60"/>
        <v>0</v>
      </c>
      <c r="AU265" s="93">
        <f t="shared" si="61"/>
        <v>0</v>
      </c>
      <c r="AV265" s="93" t="str">
        <f t="shared" si="62"/>
        <v>01N</v>
      </c>
      <c r="AW265" s="94" t="str">
        <f t="shared" si="63"/>
        <v/>
      </c>
      <c r="AX265" s="95">
        <f>SUMIF(Calculs!$B$2:$B$34,AW265,Calculs!$C$2:$C$34)</f>
        <v>0</v>
      </c>
      <c r="AY265" s="95">
        <f>IF(K265&lt;&gt;"",IF(LEFT(K265,1)="S", Calculs!$C$55,0),0)</f>
        <v>0</v>
      </c>
      <c r="AZ265" s="95">
        <f>IF(L265&lt;&gt;"",IF(LEFT(L265,1)="S", Calculs!$C$51,0),0)</f>
        <v>0</v>
      </c>
      <c r="BA265" s="95">
        <f>IF(M265&lt;&gt;"",IF(LEFT(M265,1)="S", Calculs!$C$52,0),0)</f>
        <v>0</v>
      </c>
      <c r="BB265" s="96" t="str">
        <f t="shared" si="64"/>
        <v/>
      </c>
      <c r="BC265" s="207" t="str">
        <f t="shared" si="65"/>
        <v/>
      </c>
      <c r="BD265" s="96">
        <f>SUMIF(Calculs!$B$2:$B$34,BB265,Calculs!$C$2:$C$34)</f>
        <v>0</v>
      </c>
      <c r="BE265" s="95">
        <f>IF(Q265&lt;&gt;"",IF(LEFT(Q265,1)="S", Calculs!$C$52,0),0)</f>
        <v>0</v>
      </c>
      <c r="BF265" s="95">
        <f>IF(R265&lt;&gt;"",IF(LEFT(R265,1)="S", Calculs!$C$51,0),0)</f>
        <v>0</v>
      </c>
      <c r="BG265" s="95">
        <f>SUMIF(Calculs!$B$41:$B$46,LEFT(S265,2),Calculs!$C$41:$C$46)</f>
        <v>0</v>
      </c>
      <c r="BH265" s="95">
        <f>IF(T265&lt;&gt;"",IF(LEFT(T265,1)="S", Calculs!$C$48,0),0)</f>
        <v>0</v>
      </c>
      <c r="BI265" s="95">
        <f>IF(W265&lt;&gt;"",IF(LEFT(W265,3)="ETT", Calculs!$C$37,0),0)</f>
        <v>0</v>
      </c>
      <c r="BJ265" s="95">
        <f>IF(X265&lt;&gt;"",IF(LEFT(X265,1)="S", Calculs!$C$51,0),0)</f>
        <v>0</v>
      </c>
      <c r="BK265" s="95">
        <f>IF(Y265&lt;&gt;"",IF(LEFT(Y265,1)="S", Calculs!$C$52,0),0)</f>
        <v>0</v>
      </c>
      <c r="BL265" s="96" t="str">
        <f t="shared" si="66"/>
        <v/>
      </c>
      <c r="BM265" s="95">
        <f>SUMIF(Calculs!$B$32:$B$36,TRIM(BL265),Calculs!$C$32:$C$36)</f>
        <v>0</v>
      </c>
      <c r="BN265" s="95">
        <f>IF(V265&lt;&gt;"",IF(LEFT(V265,1)="S", SUMIF(Calculs!$B$57:$B$61, TRIM(BL265), Calculs!$C$57:$C$61),0),0)</f>
        <v>0</v>
      </c>
      <c r="BO265" s="93" t="str">
        <f t="shared" si="67"/>
        <v>N</v>
      </c>
      <c r="BP265" s="95">
        <f t="shared" si="68"/>
        <v>0</v>
      </c>
      <c r="BQ265" s="95" t="e">
        <f t="shared" si="69"/>
        <v>#VALUE!</v>
      </c>
      <c r="BR265" s="95" t="e">
        <f t="shared" si="70"/>
        <v>#VALUE!</v>
      </c>
    </row>
    <row r="266" spans="1:70" ht="12.75" customHeight="1">
      <c r="A266" s="81"/>
      <c r="B266" s="107"/>
      <c r="C266" s="1"/>
      <c r="D266" s="1"/>
      <c r="E266" s="1"/>
      <c r="F266" s="1"/>
      <c r="G266" s="1"/>
      <c r="H266" s="34"/>
      <c r="I266" s="83"/>
      <c r="J266" s="83"/>
      <c r="K266" s="83"/>
      <c r="L266" s="83"/>
      <c r="M266" s="83"/>
      <c r="N266" s="83"/>
      <c r="O266" s="83"/>
      <c r="P266" s="83"/>
      <c r="Q266" s="83"/>
      <c r="R266" s="1"/>
      <c r="S266" s="84"/>
      <c r="T266" s="84"/>
      <c r="V266" s="84"/>
      <c r="W266" s="83"/>
      <c r="X266" s="83"/>
      <c r="Y266" s="83"/>
      <c r="Z266" s="1"/>
      <c r="AA266" s="1"/>
      <c r="AB266" s="3"/>
      <c r="AC266" s="84"/>
      <c r="AD266" s="84"/>
      <c r="AE266" s="84"/>
      <c r="AF266" s="85"/>
      <c r="AG266" s="86"/>
      <c r="AH266" s="86"/>
      <c r="AI266" s="86"/>
      <c r="AJ266" s="86"/>
      <c r="AK266" s="87"/>
      <c r="AL266" s="87"/>
      <c r="AM266" s="87"/>
      <c r="AN266" s="87"/>
      <c r="AO266" s="88"/>
      <c r="AP266" s="89"/>
      <c r="AQ266" s="90" t="str">
        <f t="shared" si="71"/>
        <v/>
      </c>
      <c r="AR266" s="91">
        <f t="shared" si="72"/>
        <v>2</v>
      </c>
      <c r="AS266" s="92" t="str">
        <f t="shared" si="59"/>
        <v/>
      </c>
      <c r="AT266" s="93">
        <f t="shared" si="60"/>
        <v>0</v>
      </c>
      <c r="AU266" s="93">
        <f t="shared" si="61"/>
        <v>0</v>
      </c>
      <c r="AV266" s="93" t="str">
        <f t="shared" si="62"/>
        <v>01N</v>
      </c>
      <c r="AW266" s="94" t="str">
        <f t="shared" si="63"/>
        <v/>
      </c>
      <c r="AX266" s="95">
        <f>SUMIF(Calculs!$B$2:$B$34,AW266,Calculs!$C$2:$C$34)</f>
        <v>0</v>
      </c>
      <c r="AY266" s="95">
        <f>IF(K266&lt;&gt;"",IF(LEFT(K266,1)="S", Calculs!$C$55,0),0)</f>
        <v>0</v>
      </c>
      <c r="AZ266" s="95">
        <f>IF(L266&lt;&gt;"",IF(LEFT(L266,1)="S", Calculs!$C$51,0),0)</f>
        <v>0</v>
      </c>
      <c r="BA266" s="95">
        <f>IF(M266&lt;&gt;"",IF(LEFT(M266,1)="S", Calculs!$C$52,0),0)</f>
        <v>0</v>
      </c>
      <c r="BB266" s="96" t="str">
        <f t="shared" si="64"/>
        <v/>
      </c>
      <c r="BC266" s="207" t="str">
        <f t="shared" si="65"/>
        <v/>
      </c>
      <c r="BD266" s="96">
        <f>SUMIF(Calculs!$B$2:$B$34,BB266,Calculs!$C$2:$C$34)</f>
        <v>0</v>
      </c>
      <c r="BE266" s="95">
        <f>IF(Q266&lt;&gt;"",IF(LEFT(Q266,1)="S", Calculs!$C$52,0),0)</f>
        <v>0</v>
      </c>
      <c r="BF266" s="95">
        <f>IF(R266&lt;&gt;"",IF(LEFT(R266,1)="S", Calculs!$C$51,0),0)</f>
        <v>0</v>
      </c>
      <c r="BG266" s="95">
        <f>SUMIF(Calculs!$B$41:$B$46,LEFT(S266,2),Calculs!$C$41:$C$46)</f>
        <v>0</v>
      </c>
      <c r="BH266" s="95">
        <f>IF(T266&lt;&gt;"",IF(LEFT(T266,1)="S", Calculs!$C$48,0),0)</f>
        <v>0</v>
      </c>
      <c r="BI266" s="95">
        <f>IF(W266&lt;&gt;"",IF(LEFT(W266,3)="ETT", Calculs!$C$37,0),0)</f>
        <v>0</v>
      </c>
      <c r="BJ266" s="95">
        <f>IF(X266&lt;&gt;"",IF(LEFT(X266,1)="S", Calculs!$C$51,0),0)</f>
        <v>0</v>
      </c>
      <c r="BK266" s="95">
        <f>IF(Y266&lt;&gt;"",IF(LEFT(Y266,1)="S", Calculs!$C$52,0),0)</f>
        <v>0</v>
      </c>
      <c r="BL266" s="96" t="str">
        <f t="shared" si="66"/>
        <v/>
      </c>
      <c r="BM266" s="95">
        <f>SUMIF(Calculs!$B$32:$B$36,TRIM(BL266),Calculs!$C$32:$C$36)</f>
        <v>0</v>
      </c>
      <c r="BN266" s="95">
        <f>IF(V266&lt;&gt;"",IF(LEFT(V266,1)="S", SUMIF(Calculs!$B$57:$B$61, TRIM(BL266), Calculs!$C$57:$C$61),0),0)</f>
        <v>0</v>
      </c>
      <c r="BO266" s="93" t="str">
        <f t="shared" si="67"/>
        <v>N</v>
      </c>
      <c r="BP266" s="95">
        <f t="shared" si="68"/>
        <v>0</v>
      </c>
      <c r="BQ266" s="95" t="e">
        <f t="shared" si="69"/>
        <v>#VALUE!</v>
      </c>
      <c r="BR266" s="95" t="e">
        <f t="shared" si="70"/>
        <v>#VALUE!</v>
      </c>
    </row>
    <row r="267" spans="1:70" ht="12.75" customHeight="1">
      <c r="A267" s="81"/>
      <c r="B267" s="107"/>
      <c r="C267" s="1"/>
      <c r="D267" s="1"/>
      <c r="E267" s="1"/>
      <c r="F267" s="1"/>
      <c r="G267" s="1"/>
      <c r="H267" s="34"/>
      <c r="I267" s="83"/>
      <c r="J267" s="83"/>
      <c r="K267" s="83"/>
      <c r="L267" s="83"/>
      <c r="M267" s="83"/>
      <c r="N267" s="83"/>
      <c r="O267" s="83"/>
      <c r="P267" s="83"/>
      <c r="Q267" s="83"/>
      <c r="R267" s="1"/>
      <c r="S267" s="84"/>
      <c r="T267" s="84"/>
      <c r="V267" s="84"/>
      <c r="W267" s="83"/>
      <c r="X267" s="83"/>
      <c r="Y267" s="83"/>
      <c r="Z267" s="1"/>
      <c r="AA267" s="1"/>
      <c r="AB267" s="3"/>
      <c r="AC267" s="84"/>
      <c r="AD267" s="84"/>
      <c r="AE267" s="84"/>
      <c r="AF267" s="85"/>
      <c r="AG267" s="86"/>
      <c r="AH267" s="86"/>
      <c r="AI267" s="86"/>
      <c r="AJ267" s="86"/>
      <c r="AK267" s="87"/>
      <c r="AL267" s="87"/>
      <c r="AM267" s="87"/>
      <c r="AN267" s="87"/>
      <c r="AO267" s="88"/>
      <c r="AP267" s="89"/>
      <c r="AQ267" s="90" t="str">
        <f t="shared" si="71"/>
        <v/>
      </c>
      <c r="AR267" s="91">
        <f t="shared" si="72"/>
        <v>2</v>
      </c>
      <c r="AS267" s="92" t="str">
        <f t="shared" si="59"/>
        <v/>
      </c>
      <c r="AT267" s="93">
        <f t="shared" si="60"/>
        <v>0</v>
      </c>
      <c r="AU267" s="93">
        <f t="shared" si="61"/>
        <v>0</v>
      </c>
      <c r="AV267" s="93" t="str">
        <f t="shared" si="62"/>
        <v>01N</v>
      </c>
      <c r="AW267" s="94" t="str">
        <f t="shared" si="63"/>
        <v/>
      </c>
      <c r="AX267" s="95">
        <f>SUMIF(Calculs!$B$2:$B$34,AW267,Calculs!$C$2:$C$34)</f>
        <v>0</v>
      </c>
      <c r="AY267" s="95">
        <f>IF(K267&lt;&gt;"",IF(LEFT(K267,1)="S", Calculs!$C$55,0),0)</f>
        <v>0</v>
      </c>
      <c r="AZ267" s="95">
        <f>IF(L267&lt;&gt;"",IF(LEFT(L267,1)="S", Calculs!$C$51,0),0)</f>
        <v>0</v>
      </c>
      <c r="BA267" s="95">
        <f>IF(M267&lt;&gt;"",IF(LEFT(M267,1)="S", Calculs!$C$52,0),0)</f>
        <v>0</v>
      </c>
      <c r="BB267" s="96" t="str">
        <f t="shared" si="64"/>
        <v/>
      </c>
      <c r="BC267" s="207" t="str">
        <f t="shared" si="65"/>
        <v/>
      </c>
      <c r="BD267" s="96">
        <f>SUMIF(Calculs!$B$2:$B$34,BB267,Calculs!$C$2:$C$34)</f>
        <v>0</v>
      </c>
      <c r="BE267" s="95">
        <f>IF(Q267&lt;&gt;"",IF(LEFT(Q267,1)="S", Calculs!$C$52,0),0)</f>
        <v>0</v>
      </c>
      <c r="BF267" s="95">
        <f>IF(R267&lt;&gt;"",IF(LEFT(R267,1)="S", Calculs!$C$51,0),0)</f>
        <v>0</v>
      </c>
      <c r="BG267" s="95">
        <f>SUMIF(Calculs!$B$41:$B$46,LEFT(S267,2),Calculs!$C$41:$C$46)</f>
        <v>0</v>
      </c>
      <c r="BH267" s="95">
        <f>IF(T267&lt;&gt;"",IF(LEFT(T267,1)="S", Calculs!$C$48,0),0)</f>
        <v>0</v>
      </c>
      <c r="BI267" s="95">
        <f>IF(W267&lt;&gt;"",IF(LEFT(W267,3)="ETT", Calculs!$C$37,0),0)</f>
        <v>0</v>
      </c>
      <c r="BJ267" s="95">
        <f>IF(X267&lt;&gt;"",IF(LEFT(X267,1)="S", Calculs!$C$51,0),0)</f>
        <v>0</v>
      </c>
      <c r="BK267" s="95">
        <f>IF(Y267&lt;&gt;"",IF(LEFT(Y267,1)="S", Calculs!$C$52,0),0)</f>
        <v>0</v>
      </c>
      <c r="BL267" s="96" t="str">
        <f t="shared" si="66"/>
        <v/>
      </c>
      <c r="BM267" s="95">
        <f>SUMIF(Calculs!$B$32:$B$36,TRIM(BL267),Calculs!$C$32:$C$36)</f>
        <v>0</v>
      </c>
      <c r="BN267" s="95">
        <f>IF(V267&lt;&gt;"",IF(LEFT(V267,1)="S", SUMIF(Calculs!$B$57:$B$61, TRIM(BL267), Calculs!$C$57:$C$61),0),0)</f>
        <v>0</v>
      </c>
      <c r="BO267" s="93" t="str">
        <f t="shared" si="67"/>
        <v>N</v>
      </c>
      <c r="BP267" s="95">
        <f t="shared" si="68"/>
        <v>0</v>
      </c>
      <c r="BQ267" s="95" t="e">
        <f t="shared" si="69"/>
        <v>#VALUE!</v>
      </c>
      <c r="BR267" s="95" t="e">
        <f t="shared" si="70"/>
        <v>#VALUE!</v>
      </c>
    </row>
    <row r="268" spans="1:70" ht="12.75" customHeight="1">
      <c r="A268" s="81"/>
      <c r="B268" s="107"/>
      <c r="C268" s="1"/>
      <c r="D268" s="1"/>
      <c r="E268" s="1"/>
      <c r="F268" s="1"/>
      <c r="G268" s="1"/>
      <c r="H268" s="34"/>
      <c r="I268" s="83"/>
      <c r="J268" s="83"/>
      <c r="K268" s="83"/>
      <c r="L268" s="83"/>
      <c r="M268" s="83"/>
      <c r="N268" s="83"/>
      <c r="O268" s="83"/>
      <c r="P268" s="83"/>
      <c r="Q268" s="83"/>
      <c r="R268" s="1"/>
      <c r="S268" s="84"/>
      <c r="T268" s="84"/>
      <c r="V268" s="84"/>
      <c r="W268" s="83"/>
      <c r="X268" s="83"/>
      <c r="Y268" s="83"/>
      <c r="Z268" s="1"/>
      <c r="AA268" s="1"/>
      <c r="AB268" s="3"/>
      <c r="AC268" s="84"/>
      <c r="AD268" s="84"/>
      <c r="AE268" s="84"/>
      <c r="AF268" s="85"/>
      <c r="AG268" s="86"/>
      <c r="AH268" s="86"/>
      <c r="AI268" s="86"/>
      <c r="AJ268" s="86"/>
      <c r="AK268" s="87"/>
      <c r="AL268" s="87"/>
      <c r="AM268" s="87"/>
      <c r="AN268" s="87"/>
      <c r="AO268" s="88"/>
      <c r="AP268" s="89"/>
      <c r="AQ268" s="90" t="str">
        <f t="shared" si="71"/>
        <v/>
      </c>
      <c r="AR268" s="91">
        <f t="shared" si="72"/>
        <v>2</v>
      </c>
      <c r="AS268" s="92" t="str">
        <f t="shared" ref="AS268:AS331" si="73">IF(LEFT(C268,3)="Dir", "Sí","")</f>
        <v/>
      </c>
      <c r="AT268" s="93">
        <f t="shared" ref="AT268:AT331" si="74">IF(C268="Temps complert","PDI TC",IF(C268="Temps parcial","PDI TP",C268))</f>
        <v>0</v>
      </c>
      <c r="AU268" s="93">
        <f t="shared" ref="AU268:AU331" si="75">COUNTIF($B$11:B268,B268)</f>
        <v>0</v>
      </c>
      <c r="AV268" s="93" t="str">
        <f t="shared" ref="AV268:AV331" si="76">CONCATENATE(AT268,"1",BO268)</f>
        <v>01N</v>
      </c>
      <c r="AW268" s="94" t="str">
        <f t="shared" ref="AW268:AW331" si="77">IF(I268&lt;&gt;"",CONCATENATE(LEFT(I268,5),IF(J268="Linux",".L",".W")),"")</f>
        <v/>
      </c>
      <c r="AX268" s="95">
        <f>SUMIF(Calculs!$B$2:$B$34,AW268,Calculs!$C$2:$C$34)</f>
        <v>0</v>
      </c>
      <c r="AY268" s="95">
        <f>IF(K268&lt;&gt;"",IF(LEFT(K268,1)="S", Calculs!$C$55,0),0)</f>
        <v>0</v>
      </c>
      <c r="AZ268" s="95">
        <f>IF(L268&lt;&gt;"",IF(LEFT(L268,1)="S", Calculs!$C$51,0),0)</f>
        <v>0</v>
      </c>
      <c r="BA268" s="95">
        <f>IF(M268&lt;&gt;"",IF(LEFT(M268,1)="S", Calculs!$C$52,0),0)</f>
        <v>0</v>
      </c>
      <c r="BB268" s="96" t="str">
        <f t="shared" ref="BB268:BB331" si="78">IF(N268&lt;&gt;"",CONCATENATE(LEFT(N268,3),IF(O268="Linux",".L",".W")),"")</f>
        <v/>
      </c>
      <c r="BC268" s="207" t="str">
        <f t="shared" ref="BC268:BC331" si="79">IF(BB268&lt;&gt;"",P268,"")</f>
        <v/>
      </c>
      <c r="BD268" s="96">
        <f>SUMIF(Calculs!$B$2:$B$34,BB268,Calculs!$C$2:$C$34)</f>
        <v>0</v>
      </c>
      <c r="BE268" s="95">
        <f>IF(Q268&lt;&gt;"",IF(LEFT(Q268,1)="S", Calculs!$C$52,0),0)</f>
        <v>0</v>
      </c>
      <c r="BF268" s="95">
        <f>IF(R268&lt;&gt;"",IF(LEFT(R268,1)="S", Calculs!$C$51,0),0)</f>
        <v>0</v>
      </c>
      <c r="BG268" s="95">
        <f>SUMIF(Calculs!$B$41:$B$46,LEFT(S268,2),Calculs!$C$41:$C$46)</f>
        <v>0</v>
      </c>
      <c r="BH268" s="95">
        <f>IF(T268&lt;&gt;"",IF(LEFT(T268,1)="S", Calculs!$C$48,0),0)</f>
        <v>0</v>
      </c>
      <c r="BI268" s="95">
        <f>IF(W268&lt;&gt;"",IF(LEFT(W268,3)="ETT", Calculs!$C$37,0),0)</f>
        <v>0</v>
      </c>
      <c r="BJ268" s="95">
        <f>IF(X268&lt;&gt;"",IF(LEFT(X268,1)="S", Calculs!$C$51,0),0)</f>
        <v>0</v>
      </c>
      <c r="BK268" s="95">
        <f>IF(Y268&lt;&gt;"",IF(LEFT(Y268,1)="S", Calculs!$C$52,0),0)</f>
        <v>0</v>
      </c>
      <c r="BL268" s="96" t="str">
        <f t="shared" ref="BL268:BL331" si="80">IF(U268&lt;&gt;"",LEFT(U268,5),"")</f>
        <v/>
      </c>
      <c r="BM268" s="95">
        <f>SUMIF(Calculs!$B$32:$B$36,TRIM(BL268),Calculs!$C$32:$C$36)</f>
        <v>0</v>
      </c>
      <c r="BN268" s="95">
        <f>IF(V268&lt;&gt;"",IF(LEFT(V268,1)="S", SUMIF(Calculs!$B$57:$B$61, TRIM(BL268), Calculs!$C$57:$C$61),0),0)</f>
        <v>0</v>
      </c>
      <c r="BO268" s="93" t="str">
        <f t="shared" ref="BO268:BO331" si="81">IF(IF(AW268&lt;&gt;"",1,0) + IF(BB268&lt;&gt;"",1,0)+IF(BI268&lt;&gt;0,1,0)+IF(BL268&lt;&gt;"",1,0)&gt;0,"S","N")</f>
        <v>N</v>
      </c>
      <c r="BP268" s="95">
        <f t="shared" ref="BP268:BP331" si="82">AX268+AY268+AZ268+BA268+BD268+BE268+BF268+BH268+BI268+BJ268+BK268+BN268+BG268+BM268</f>
        <v>0</v>
      </c>
      <c r="BQ268" s="95" t="e">
        <f t="shared" ref="BQ268:BQ331" si="83">AY268+AZ268+BA268+BB268+BE268+BF268+BG268+BI268+BJ268+BK268+BL268+BO268+BH268+BN268</f>
        <v>#VALUE!</v>
      </c>
      <c r="BR268" s="95" t="e">
        <f t="shared" ref="BR268:BR331" si="84">AZ268+BA268+BB268+BD268+BF268+BG268+BH268+BJ268+BK268+BL268+BM268+BP268+BI268+BO268</f>
        <v>#VALUE!</v>
      </c>
    </row>
    <row r="269" spans="1:70" ht="12.75" customHeight="1">
      <c r="A269" s="81"/>
      <c r="B269" s="107"/>
      <c r="C269" s="1"/>
      <c r="D269" s="1"/>
      <c r="E269" s="1"/>
      <c r="F269" s="1"/>
      <c r="G269" s="1"/>
      <c r="H269" s="34"/>
      <c r="I269" s="83"/>
      <c r="J269" s="83"/>
      <c r="K269" s="83"/>
      <c r="L269" s="83"/>
      <c r="M269" s="83"/>
      <c r="N269" s="83"/>
      <c r="O269" s="83"/>
      <c r="P269" s="83"/>
      <c r="Q269" s="83"/>
      <c r="R269" s="1"/>
      <c r="S269" s="84"/>
      <c r="T269" s="84"/>
      <c r="V269" s="84"/>
      <c r="W269" s="83"/>
      <c r="X269" s="83"/>
      <c r="Y269" s="83"/>
      <c r="Z269" s="1"/>
      <c r="AA269" s="1"/>
      <c r="AB269" s="3"/>
      <c r="AC269" s="84"/>
      <c r="AD269" s="84"/>
      <c r="AE269" s="84"/>
      <c r="AF269" s="85"/>
      <c r="AG269" s="86"/>
      <c r="AH269" s="86"/>
      <c r="AI269" s="86"/>
      <c r="AJ269" s="86"/>
      <c r="AK269" s="87"/>
      <c r="AL269" s="87"/>
      <c r="AM269" s="87"/>
      <c r="AN269" s="87"/>
      <c r="AO269" s="88"/>
      <c r="AP269" s="89"/>
      <c r="AQ269" s="90" t="str">
        <f t="shared" si="71"/>
        <v/>
      </c>
      <c r="AR269" s="91">
        <f t="shared" si="72"/>
        <v>2</v>
      </c>
      <c r="AS269" s="92" t="str">
        <f t="shared" si="73"/>
        <v/>
      </c>
      <c r="AT269" s="93">
        <f t="shared" si="74"/>
        <v>0</v>
      </c>
      <c r="AU269" s="93">
        <f t="shared" si="75"/>
        <v>0</v>
      </c>
      <c r="AV269" s="93" t="str">
        <f t="shared" si="76"/>
        <v>01N</v>
      </c>
      <c r="AW269" s="94" t="str">
        <f t="shared" si="77"/>
        <v/>
      </c>
      <c r="AX269" s="95">
        <f>SUMIF(Calculs!$B$2:$B$34,AW269,Calculs!$C$2:$C$34)</f>
        <v>0</v>
      </c>
      <c r="AY269" s="95">
        <f>IF(K269&lt;&gt;"",IF(LEFT(K269,1)="S", Calculs!$C$55,0),0)</f>
        <v>0</v>
      </c>
      <c r="AZ269" s="95">
        <f>IF(L269&lt;&gt;"",IF(LEFT(L269,1)="S", Calculs!$C$51,0),0)</f>
        <v>0</v>
      </c>
      <c r="BA269" s="95">
        <f>IF(M269&lt;&gt;"",IF(LEFT(M269,1)="S", Calculs!$C$52,0),0)</f>
        <v>0</v>
      </c>
      <c r="BB269" s="96" t="str">
        <f t="shared" si="78"/>
        <v/>
      </c>
      <c r="BC269" s="207" t="str">
        <f t="shared" si="79"/>
        <v/>
      </c>
      <c r="BD269" s="96">
        <f>SUMIF(Calculs!$B$2:$B$34,BB269,Calculs!$C$2:$C$34)</f>
        <v>0</v>
      </c>
      <c r="BE269" s="95">
        <f>IF(Q269&lt;&gt;"",IF(LEFT(Q269,1)="S", Calculs!$C$52,0),0)</f>
        <v>0</v>
      </c>
      <c r="BF269" s="95">
        <f>IF(R269&lt;&gt;"",IF(LEFT(R269,1)="S", Calculs!$C$51,0),0)</f>
        <v>0</v>
      </c>
      <c r="BG269" s="95">
        <f>SUMIF(Calculs!$B$41:$B$46,LEFT(S269,2),Calculs!$C$41:$C$46)</f>
        <v>0</v>
      </c>
      <c r="BH269" s="95">
        <f>IF(T269&lt;&gt;"",IF(LEFT(T269,1)="S", Calculs!$C$48,0),0)</f>
        <v>0</v>
      </c>
      <c r="BI269" s="95">
        <f>IF(W269&lt;&gt;"",IF(LEFT(W269,3)="ETT", Calculs!$C$37,0),0)</f>
        <v>0</v>
      </c>
      <c r="BJ269" s="95">
        <f>IF(X269&lt;&gt;"",IF(LEFT(X269,1)="S", Calculs!$C$51,0),0)</f>
        <v>0</v>
      </c>
      <c r="BK269" s="95">
        <f>IF(Y269&lt;&gt;"",IF(LEFT(Y269,1)="S", Calculs!$C$52,0),0)</f>
        <v>0</v>
      </c>
      <c r="BL269" s="96" t="str">
        <f t="shared" si="80"/>
        <v/>
      </c>
      <c r="BM269" s="95">
        <f>SUMIF(Calculs!$B$32:$B$36,TRIM(BL269),Calculs!$C$32:$C$36)</f>
        <v>0</v>
      </c>
      <c r="BN269" s="95">
        <f>IF(V269&lt;&gt;"",IF(LEFT(V269,1)="S", SUMIF(Calculs!$B$57:$B$61, TRIM(BL269), Calculs!$C$57:$C$61),0),0)</f>
        <v>0</v>
      </c>
      <c r="BO269" s="93" t="str">
        <f t="shared" si="81"/>
        <v>N</v>
      </c>
      <c r="BP269" s="95">
        <f t="shared" si="82"/>
        <v>0</v>
      </c>
      <c r="BQ269" s="95" t="e">
        <f t="shared" si="83"/>
        <v>#VALUE!</v>
      </c>
      <c r="BR269" s="95" t="e">
        <f t="shared" si="84"/>
        <v>#VALUE!</v>
      </c>
    </row>
    <row r="270" spans="1:70" ht="12.75" customHeight="1">
      <c r="A270" s="81"/>
      <c r="B270" s="107"/>
      <c r="C270" s="1"/>
      <c r="D270" s="1"/>
      <c r="E270" s="1"/>
      <c r="F270" s="1"/>
      <c r="G270" s="1"/>
      <c r="H270" s="34"/>
      <c r="I270" s="83"/>
      <c r="J270" s="83"/>
      <c r="K270" s="83"/>
      <c r="L270" s="83"/>
      <c r="M270" s="83"/>
      <c r="N270" s="83"/>
      <c r="O270" s="83"/>
      <c r="P270" s="83"/>
      <c r="Q270" s="83"/>
      <c r="R270" s="1"/>
      <c r="S270" s="84"/>
      <c r="T270" s="84"/>
      <c r="V270" s="84"/>
      <c r="W270" s="83"/>
      <c r="X270" s="83"/>
      <c r="Y270" s="83"/>
      <c r="Z270" s="1"/>
      <c r="AA270" s="1"/>
      <c r="AB270" s="3"/>
      <c r="AC270" s="84"/>
      <c r="AD270" s="84"/>
      <c r="AE270" s="84"/>
      <c r="AF270" s="85"/>
      <c r="AG270" s="86"/>
      <c r="AH270" s="86"/>
      <c r="AI270" s="86"/>
      <c r="AJ270" s="86"/>
      <c r="AK270" s="87"/>
      <c r="AL270" s="87"/>
      <c r="AM270" s="87"/>
      <c r="AN270" s="87"/>
      <c r="AO270" s="88"/>
      <c r="AP270" s="89"/>
      <c r="AQ270" s="90" t="str">
        <f t="shared" si="71"/>
        <v/>
      </c>
      <c r="AR270" s="91">
        <f t="shared" si="72"/>
        <v>2</v>
      </c>
      <c r="AS270" s="92" t="str">
        <f t="shared" si="73"/>
        <v/>
      </c>
      <c r="AT270" s="93">
        <f t="shared" si="74"/>
        <v>0</v>
      </c>
      <c r="AU270" s="93">
        <f t="shared" si="75"/>
        <v>0</v>
      </c>
      <c r="AV270" s="93" t="str">
        <f t="shared" si="76"/>
        <v>01N</v>
      </c>
      <c r="AW270" s="94" t="str">
        <f t="shared" si="77"/>
        <v/>
      </c>
      <c r="AX270" s="95">
        <f>SUMIF(Calculs!$B$2:$B$34,AW270,Calculs!$C$2:$C$34)</f>
        <v>0</v>
      </c>
      <c r="AY270" s="95">
        <f>IF(K270&lt;&gt;"",IF(LEFT(K270,1)="S", Calculs!$C$55,0),0)</f>
        <v>0</v>
      </c>
      <c r="AZ270" s="95">
        <f>IF(L270&lt;&gt;"",IF(LEFT(L270,1)="S", Calculs!$C$51,0),0)</f>
        <v>0</v>
      </c>
      <c r="BA270" s="95">
        <f>IF(M270&lt;&gt;"",IF(LEFT(M270,1)="S", Calculs!$C$52,0),0)</f>
        <v>0</v>
      </c>
      <c r="BB270" s="96" t="str">
        <f t="shared" si="78"/>
        <v/>
      </c>
      <c r="BC270" s="207" t="str">
        <f t="shared" si="79"/>
        <v/>
      </c>
      <c r="BD270" s="96">
        <f>SUMIF(Calculs!$B$2:$B$34,BB270,Calculs!$C$2:$C$34)</f>
        <v>0</v>
      </c>
      <c r="BE270" s="95">
        <f>IF(Q270&lt;&gt;"",IF(LEFT(Q270,1)="S", Calculs!$C$52,0),0)</f>
        <v>0</v>
      </c>
      <c r="BF270" s="95">
        <f>IF(R270&lt;&gt;"",IF(LEFT(R270,1)="S", Calculs!$C$51,0),0)</f>
        <v>0</v>
      </c>
      <c r="BG270" s="95">
        <f>SUMIF(Calculs!$B$41:$B$46,LEFT(S270,2),Calculs!$C$41:$C$46)</f>
        <v>0</v>
      </c>
      <c r="BH270" s="95">
        <f>IF(T270&lt;&gt;"",IF(LEFT(T270,1)="S", Calculs!$C$48,0),0)</f>
        <v>0</v>
      </c>
      <c r="BI270" s="95">
        <f>IF(W270&lt;&gt;"",IF(LEFT(W270,3)="ETT", Calculs!$C$37,0),0)</f>
        <v>0</v>
      </c>
      <c r="BJ270" s="95">
        <f>IF(X270&lt;&gt;"",IF(LEFT(X270,1)="S", Calculs!$C$51,0),0)</f>
        <v>0</v>
      </c>
      <c r="BK270" s="95">
        <f>IF(Y270&lt;&gt;"",IF(LEFT(Y270,1)="S", Calculs!$C$52,0),0)</f>
        <v>0</v>
      </c>
      <c r="BL270" s="96" t="str">
        <f t="shared" si="80"/>
        <v/>
      </c>
      <c r="BM270" s="95">
        <f>SUMIF(Calculs!$B$32:$B$36,TRIM(BL270),Calculs!$C$32:$C$36)</f>
        <v>0</v>
      </c>
      <c r="BN270" s="95">
        <f>IF(V270&lt;&gt;"",IF(LEFT(V270,1)="S", SUMIF(Calculs!$B$57:$B$61, TRIM(BL270), Calculs!$C$57:$C$61),0),0)</f>
        <v>0</v>
      </c>
      <c r="BO270" s="93" t="str">
        <f t="shared" si="81"/>
        <v>N</v>
      </c>
      <c r="BP270" s="95">
        <f t="shared" si="82"/>
        <v>0</v>
      </c>
      <c r="BQ270" s="95" t="e">
        <f t="shared" si="83"/>
        <v>#VALUE!</v>
      </c>
      <c r="BR270" s="95" t="e">
        <f t="shared" si="84"/>
        <v>#VALUE!</v>
      </c>
    </row>
    <row r="271" spans="1:70" ht="12.75" customHeight="1">
      <c r="A271" s="81"/>
      <c r="B271" s="107"/>
      <c r="C271" s="1"/>
      <c r="D271" s="1"/>
      <c r="E271" s="1"/>
      <c r="F271" s="1"/>
      <c r="G271" s="1"/>
      <c r="H271" s="34"/>
      <c r="I271" s="83"/>
      <c r="J271" s="83"/>
      <c r="K271" s="83"/>
      <c r="L271" s="83"/>
      <c r="M271" s="83"/>
      <c r="N271" s="83"/>
      <c r="O271" s="83"/>
      <c r="P271" s="83"/>
      <c r="Q271" s="83"/>
      <c r="R271" s="1"/>
      <c r="S271" s="84"/>
      <c r="T271" s="84"/>
      <c r="V271" s="84"/>
      <c r="W271" s="83"/>
      <c r="X271" s="83"/>
      <c r="Y271" s="83"/>
      <c r="Z271" s="1"/>
      <c r="AA271" s="1"/>
      <c r="AB271" s="3"/>
      <c r="AC271" s="84"/>
      <c r="AD271" s="84"/>
      <c r="AE271" s="84"/>
      <c r="AF271" s="85"/>
      <c r="AG271" s="86"/>
      <c r="AH271" s="86"/>
      <c r="AI271" s="86"/>
      <c r="AJ271" s="86"/>
      <c r="AK271" s="87"/>
      <c r="AL271" s="87"/>
      <c r="AM271" s="87"/>
      <c r="AN271" s="87"/>
      <c r="AO271" s="88"/>
      <c r="AP271" s="89"/>
      <c r="AQ271" s="90" t="str">
        <f t="shared" si="71"/>
        <v/>
      </c>
      <c r="AR271" s="91">
        <f t="shared" si="72"/>
        <v>2</v>
      </c>
      <c r="AS271" s="92" t="str">
        <f t="shared" si="73"/>
        <v/>
      </c>
      <c r="AT271" s="93">
        <f t="shared" si="74"/>
        <v>0</v>
      </c>
      <c r="AU271" s="93">
        <f t="shared" si="75"/>
        <v>0</v>
      </c>
      <c r="AV271" s="93" t="str">
        <f t="shared" si="76"/>
        <v>01N</v>
      </c>
      <c r="AW271" s="94" t="str">
        <f t="shared" si="77"/>
        <v/>
      </c>
      <c r="AX271" s="95">
        <f>SUMIF(Calculs!$B$2:$B$34,AW271,Calculs!$C$2:$C$34)</f>
        <v>0</v>
      </c>
      <c r="AY271" s="95">
        <f>IF(K271&lt;&gt;"",IF(LEFT(K271,1)="S", Calculs!$C$55,0),0)</f>
        <v>0</v>
      </c>
      <c r="AZ271" s="95">
        <f>IF(L271&lt;&gt;"",IF(LEFT(L271,1)="S", Calculs!$C$51,0),0)</f>
        <v>0</v>
      </c>
      <c r="BA271" s="95">
        <f>IF(M271&lt;&gt;"",IF(LEFT(M271,1)="S", Calculs!$C$52,0),0)</f>
        <v>0</v>
      </c>
      <c r="BB271" s="96" t="str">
        <f t="shared" si="78"/>
        <v/>
      </c>
      <c r="BC271" s="207" t="str">
        <f t="shared" si="79"/>
        <v/>
      </c>
      <c r="BD271" s="96">
        <f>SUMIF(Calculs!$B$2:$B$34,BB271,Calculs!$C$2:$C$34)</f>
        <v>0</v>
      </c>
      <c r="BE271" s="95">
        <f>IF(Q271&lt;&gt;"",IF(LEFT(Q271,1)="S", Calculs!$C$52,0),0)</f>
        <v>0</v>
      </c>
      <c r="BF271" s="95">
        <f>IF(R271&lt;&gt;"",IF(LEFT(R271,1)="S", Calculs!$C$51,0),0)</f>
        <v>0</v>
      </c>
      <c r="BG271" s="95">
        <f>SUMIF(Calculs!$B$41:$B$46,LEFT(S271,2),Calculs!$C$41:$C$46)</f>
        <v>0</v>
      </c>
      <c r="BH271" s="95">
        <f>IF(T271&lt;&gt;"",IF(LEFT(T271,1)="S", Calculs!$C$48,0),0)</f>
        <v>0</v>
      </c>
      <c r="BI271" s="95">
        <f>IF(W271&lt;&gt;"",IF(LEFT(W271,3)="ETT", Calculs!$C$37,0),0)</f>
        <v>0</v>
      </c>
      <c r="BJ271" s="95">
        <f>IF(X271&lt;&gt;"",IF(LEFT(X271,1)="S", Calculs!$C$51,0),0)</f>
        <v>0</v>
      </c>
      <c r="BK271" s="95">
        <f>IF(Y271&lt;&gt;"",IF(LEFT(Y271,1)="S", Calculs!$C$52,0),0)</f>
        <v>0</v>
      </c>
      <c r="BL271" s="96" t="str">
        <f t="shared" si="80"/>
        <v/>
      </c>
      <c r="BM271" s="95">
        <f>SUMIF(Calculs!$B$32:$B$36,TRIM(BL271),Calculs!$C$32:$C$36)</f>
        <v>0</v>
      </c>
      <c r="BN271" s="95">
        <f>IF(V271&lt;&gt;"",IF(LEFT(V271,1)="S", SUMIF(Calculs!$B$57:$B$61, TRIM(BL271), Calculs!$C$57:$C$61),0),0)</f>
        <v>0</v>
      </c>
      <c r="BO271" s="93" t="str">
        <f t="shared" si="81"/>
        <v>N</v>
      </c>
      <c r="BP271" s="95">
        <f t="shared" si="82"/>
        <v>0</v>
      </c>
      <c r="BQ271" s="95" t="e">
        <f t="shared" si="83"/>
        <v>#VALUE!</v>
      </c>
      <c r="BR271" s="95" t="e">
        <f t="shared" si="84"/>
        <v>#VALUE!</v>
      </c>
    </row>
    <row r="272" spans="1:70" ht="12.75" customHeight="1">
      <c r="A272" s="81"/>
      <c r="B272" s="107"/>
      <c r="C272" s="1"/>
      <c r="D272" s="1"/>
      <c r="E272" s="1"/>
      <c r="F272" s="1"/>
      <c r="G272" s="1"/>
      <c r="H272" s="34"/>
      <c r="I272" s="83"/>
      <c r="J272" s="83"/>
      <c r="K272" s="83"/>
      <c r="L272" s="83"/>
      <c r="M272" s="83"/>
      <c r="N272" s="83"/>
      <c r="O272" s="83"/>
      <c r="P272" s="83"/>
      <c r="Q272" s="83"/>
      <c r="R272" s="1"/>
      <c r="S272" s="84"/>
      <c r="T272" s="84"/>
      <c r="V272" s="84"/>
      <c r="W272" s="83"/>
      <c r="X272" s="83"/>
      <c r="Y272" s="83"/>
      <c r="Z272" s="1"/>
      <c r="AA272" s="1"/>
      <c r="AB272" s="3"/>
      <c r="AC272" s="84"/>
      <c r="AD272" s="84"/>
      <c r="AE272" s="84"/>
      <c r="AF272" s="85"/>
      <c r="AG272" s="86"/>
      <c r="AH272" s="86"/>
      <c r="AI272" s="86"/>
      <c r="AJ272" s="86"/>
      <c r="AK272" s="87"/>
      <c r="AL272" s="87"/>
      <c r="AM272" s="87"/>
      <c r="AN272" s="87"/>
      <c r="AO272" s="88"/>
      <c r="AP272" s="89"/>
      <c r="AQ272" s="90" t="str">
        <f t="shared" si="71"/>
        <v/>
      </c>
      <c r="AR272" s="91">
        <f t="shared" si="72"/>
        <v>2</v>
      </c>
      <c r="AS272" s="92" t="str">
        <f t="shared" si="73"/>
        <v/>
      </c>
      <c r="AT272" s="93">
        <f t="shared" si="74"/>
        <v>0</v>
      </c>
      <c r="AU272" s="93">
        <f t="shared" si="75"/>
        <v>0</v>
      </c>
      <c r="AV272" s="93" t="str">
        <f t="shared" si="76"/>
        <v>01N</v>
      </c>
      <c r="AW272" s="94" t="str">
        <f t="shared" si="77"/>
        <v/>
      </c>
      <c r="AX272" s="95">
        <f>SUMIF(Calculs!$B$2:$B$34,AW272,Calculs!$C$2:$C$34)</f>
        <v>0</v>
      </c>
      <c r="AY272" s="95">
        <f>IF(K272&lt;&gt;"",IF(LEFT(K272,1)="S", Calculs!$C$55,0),0)</f>
        <v>0</v>
      </c>
      <c r="AZ272" s="95">
        <f>IF(L272&lt;&gt;"",IF(LEFT(L272,1)="S", Calculs!$C$51,0),0)</f>
        <v>0</v>
      </c>
      <c r="BA272" s="95">
        <f>IF(M272&lt;&gt;"",IF(LEFT(M272,1)="S", Calculs!$C$52,0),0)</f>
        <v>0</v>
      </c>
      <c r="BB272" s="96" t="str">
        <f t="shared" si="78"/>
        <v/>
      </c>
      <c r="BC272" s="207" t="str">
        <f t="shared" si="79"/>
        <v/>
      </c>
      <c r="BD272" s="96">
        <f>SUMIF(Calculs!$B$2:$B$34,BB272,Calculs!$C$2:$C$34)</f>
        <v>0</v>
      </c>
      <c r="BE272" s="95">
        <f>IF(Q272&lt;&gt;"",IF(LEFT(Q272,1)="S", Calculs!$C$52,0),0)</f>
        <v>0</v>
      </c>
      <c r="BF272" s="95">
        <f>IF(R272&lt;&gt;"",IF(LEFT(R272,1)="S", Calculs!$C$51,0),0)</f>
        <v>0</v>
      </c>
      <c r="BG272" s="95">
        <f>SUMIF(Calculs!$B$41:$B$46,LEFT(S272,2),Calculs!$C$41:$C$46)</f>
        <v>0</v>
      </c>
      <c r="BH272" s="95">
        <f>IF(T272&lt;&gt;"",IF(LEFT(T272,1)="S", Calculs!$C$48,0),0)</f>
        <v>0</v>
      </c>
      <c r="BI272" s="95">
        <f>IF(W272&lt;&gt;"",IF(LEFT(W272,3)="ETT", Calculs!$C$37,0),0)</f>
        <v>0</v>
      </c>
      <c r="BJ272" s="95">
        <f>IF(X272&lt;&gt;"",IF(LEFT(X272,1)="S", Calculs!$C$51,0),0)</f>
        <v>0</v>
      </c>
      <c r="BK272" s="95">
        <f>IF(Y272&lt;&gt;"",IF(LEFT(Y272,1)="S", Calculs!$C$52,0),0)</f>
        <v>0</v>
      </c>
      <c r="BL272" s="96" t="str">
        <f t="shared" si="80"/>
        <v/>
      </c>
      <c r="BM272" s="95">
        <f>SUMIF(Calculs!$B$32:$B$36,TRIM(BL272),Calculs!$C$32:$C$36)</f>
        <v>0</v>
      </c>
      <c r="BN272" s="95">
        <f>IF(V272&lt;&gt;"",IF(LEFT(V272,1)="S", SUMIF(Calculs!$B$57:$B$61, TRIM(BL272), Calculs!$C$57:$C$61),0),0)</f>
        <v>0</v>
      </c>
      <c r="BO272" s="93" t="str">
        <f t="shared" si="81"/>
        <v>N</v>
      </c>
      <c r="BP272" s="95">
        <f t="shared" si="82"/>
        <v>0</v>
      </c>
      <c r="BQ272" s="95" t="e">
        <f t="shared" si="83"/>
        <v>#VALUE!</v>
      </c>
      <c r="BR272" s="95" t="e">
        <f t="shared" si="84"/>
        <v>#VALUE!</v>
      </c>
    </row>
    <row r="273" spans="1:70" ht="12.75" customHeight="1">
      <c r="A273" s="81"/>
      <c r="B273" s="107"/>
      <c r="C273" s="1"/>
      <c r="D273" s="1"/>
      <c r="E273" s="1"/>
      <c r="F273" s="1"/>
      <c r="G273" s="1"/>
      <c r="H273" s="34"/>
      <c r="I273" s="83"/>
      <c r="J273" s="83"/>
      <c r="K273" s="83"/>
      <c r="L273" s="83"/>
      <c r="M273" s="83"/>
      <c r="N273" s="83"/>
      <c r="O273" s="83"/>
      <c r="P273" s="83"/>
      <c r="Q273" s="83"/>
      <c r="R273" s="1"/>
      <c r="S273" s="84"/>
      <c r="T273" s="84"/>
      <c r="V273" s="84"/>
      <c r="W273" s="83"/>
      <c r="X273" s="83"/>
      <c r="Y273" s="83"/>
      <c r="Z273" s="1"/>
      <c r="AA273" s="1"/>
      <c r="AB273" s="3"/>
      <c r="AC273" s="84"/>
      <c r="AD273" s="84"/>
      <c r="AE273" s="84"/>
      <c r="AF273" s="85"/>
      <c r="AG273" s="86"/>
      <c r="AH273" s="86"/>
      <c r="AI273" s="86"/>
      <c r="AJ273" s="86"/>
      <c r="AK273" s="87"/>
      <c r="AL273" s="87"/>
      <c r="AM273" s="87"/>
      <c r="AN273" s="87"/>
      <c r="AO273" s="88"/>
      <c r="AP273" s="89"/>
      <c r="AQ273" s="90" t="str">
        <f t="shared" si="71"/>
        <v/>
      </c>
      <c r="AR273" s="91">
        <f t="shared" si="72"/>
        <v>2</v>
      </c>
      <c r="AS273" s="92" t="str">
        <f t="shared" si="73"/>
        <v/>
      </c>
      <c r="AT273" s="93">
        <f t="shared" si="74"/>
        <v>0</v>
      </c>
      <c r="AU273" s="93">
        <f t="shared" si="75"/>
        <v>0</v>
      </c>
      <c r="AV273" s="93" t="str">
        <f t="shared" si="76"/>
        <v>01N</v>
      </c>
      <c r="AW273" s="94" t="str">
        <f t="shared" si="77"/>
        <v/>
      </c>
      <c r="AX273" s="95">
        <f>SUMIF(Calculs!$B$2:$B$34,AW273,Calculs!$C$2:$C$34)</f>
        <v>0</v>
      </c>
      <c r="AY273" s="95">
        <f>IF(K273&lt;&gt;"",IF(LEFT(K273,1)="S", Calculs!$C$55,0),0)</f>
        <v>0</v>
      </c>
      <c r="AZ273" s="95">
        <f>IF(L273&lt;&gt;"",IF(LEFT(L273,1)="S", Calculs!$C$51,0),0)</f>
        <v>0</v>
      </c>
      <c r="BA273" s="95">
        <f>IF(M273&lt;&gt;"",IF(LEFT(M273,1)="S", Calculs!$C$52,0),0)</f>
        <v>0</v>
      </c>
      <c r="BB273" s="96" t="str">
        <f t="shared" si="78"/>
        <v/>
      </c>
      <c r="BC273" s="207" t="str">
        <f t="shared" si="79"/>
        <v/>
      </c>
      <c r="BD273" s="96">
        <f>SUMIF(Calculs!$B$2:$B$34,BB273,Calculs!$C$2:$C$34)</f>
        <v>0</v>
      </c>
      <c r="BE273" s="95">
        <f>IF(Q273&lt;&gt;"",IF(LEFT(Q273,1)="S", Calculs!$C$52,0),0)</f>
        <v>0</v>
      </c>
      <c r="BF273" s="95">
        <f>IF(R273&lt;&gt;"",IF(LEFT(R273,1)="S", Calculs!$C$51,0),0)</f>
        <v>0</v>
      </c>
      <c r="BG273" s="95">
        <f>SUMIF(Calculs!$B$41:$B$46,LEFT(S273,2),Calculs!$C$41:$C$46)</f>
        <v>0</v>
      </c>
      <c r="BH273" s="95">
        <f>IF(T273&lt;&gt;"",IF(LEFT(T273,1)="S", Calculs!$C$48,0),0)</f>
        <v>0</v>
      </c>
      <c r="BI273" s="95">
        <f>IF(W273&lt;&gt;"",IF(LEFT(W273,3)="ETT", Calculs!$C$37,0),0)</f>
        <v>0</v>
      </c>
      <c r="BJ273" s="95">
        <f>IF(X273&lt;&gt;"",IF(LEFT(X273,1)="S", Calculs!$C$51,0),0)</f>
        <v>0</v>
      </c>
      <c r="BK273" s="95">
        <f>IF(Y273&lt;&gt;"",IF(LEFT(Y273,1)="S", Calculs!$C$52,0),0)</f>
        <v>0</v>
      </c>
      <c r="BL273" s="96" t="str">
        <f t="shared" si="80"/>
        <v/>
      </c>
      <c r="BM273" s="95">
        <f>SUMIF(Calculs!$B$32:$B$36,TRIM(BL273),Calculs!$C$32:$C$36)</f>
        <v>0</v>
      </c>
      <c r="BN273" s="95">
        <f>IF(V273&lt;&gt;"",IF(LEFT(V273,1)="S", SUMIF(Calculs!$B$57:$B$61, TRIM(BL273), Calculs!$C$57:$C$61),0),0)</f>
        <v>0</v>
      </c>
      <c r="BO273" s="93" t="str">
        <f t="shared" si="81"/>
        <v>N</v>
      </c>
      <c r="BP273" s="95">
        <f t="shared" si="82"/>
        <v>0</v>
      </c>
      <c r="BQ273" s="95" t="e">
        <f t="shared" si="83"/>
        <v>#VALUE!</v>
      </c>
      <c r="BR273" s="95" t="e">
        <f t="shared" si="84"/>
        <v>#VALUE!</v>
      </c>
    </row>
    <row r="274" spans="1:70" ht="12.75" customHeight="1">
      <c r="A274" s="81"/>
      <c r="B274" s="107"/>
      <c r="C274" s="1"/>
      <c r="D274" s="1"/>
      <c r="E274" s="1"/>
      <c r="F274" s="1"/>
      <c r="G274" s="1"/>
      <c r="H274" s="34"/>
      <c r="I274" s="83"/>
      <c r="J274" s="83"/>
      <c r="K274" s="83"/>
      <c r="L274" s="83"/>
      <c r="M274" s="83"/>
      <c r="N274" s="83"/>
      <c r="O274" s="83"/>
      <c r="P274" s="83"/>
      <c r="Q274" s="83"/>
      <c r="R274" s="1"/>
      <c r="S274" s="84"/>
      <c r="T274" s="84"/>
      <c r="V274" s="84"/>
      <c r="W274" s="83"/>
      <c r="X274" s="83"/>
      <c r="Y274" s="83"/>
      <c r="Z274" s="1"/>
      <c r="AA274" s="1"/>
      <c r="AB274" s="3"/>
      <c r="AC274" s="84"/>
      <c r="AD274" s="84"/>
      <c r="AE274" s="84"/>
      <c r="AF274" s="85"/>
      <c r="AG274" s="86"/>
      <c r="AH274" s="86"/>
      <c r="AI274" s="86"/>
      <c r="AJ274" s="86"/>
      <c r="AK274" s="87"/>
      <c r="AL274" s="87"/>
      <c r="AM274" s="87"/>
      <c r="AN274" s="87"/>
      <c r="AO274" s="88"/>
      <c r="AP274" s="89"/>
      <c r="AQ274" s="90" t="str">
        <f t="shared" si="71"/>
        <v/>
      </c>
      <c r="AR274" s="91">
        <f t="shared" si="72"/>
        <v>2</v>
      </c>
      <c r="AS274" s="92" t="str">
        <f t="shared" si="73"/>
        <v/>
      </c>
      <c r="AT274" s="93">
        <f t="shared" si="74"/>
        <v>0</v>
      </c>
      <c r="AU274" s="93">
        <f t="shared" si="75"/>
        <v>0</v>
      </c>
      <c r="AV274" s="93" t="str">
        <f t="shared" si="76"/>
        <v>01N</v>
      </c>
      <c r="AW274" s="94" t="str">
        <f t="shared" si="77"/>
        <v/>
      </c>
      <c r="AX274" s="95">
        <f>SUMIF(Calculs!$B$2:$B$34,AW274,Calculs!$C$2:$C$34)</f>
        <v>0</v>
      </c>
      <c r="AY274" s="95">
        <f>IF(K274&lt;&gt;"",IF(LEFT(K274,1)="S", Calculs!$C$55,0),0)</f>
        <v>0</v>
      </c>
      <c r="AZ274" s="95">
        <f>IF(L274&lt;&gt;"",IF(LEFT(L274,1)="S", Calculs!$C$51,0),0)</f>
        <v>0</v>
      </c>
      <c r="BA274" s="95">
        <f>IF(M274&lt;&gt;"",IF(LEFT(M274,1)="S", Calculs!$C$52,0),0)</f>
        <v>0</v>
      </c>
      <c r="BB274" s="96" t="str">
        <f t="shared" si="78"/>
        <v/>
      </c>
      <c r="BC274" s="207" t="str">
        <f t="shared" si="79"/>
        <v/>
      </c>
      <c r="BD274" s="96">
        <f>SUMIF(Calculs!$B$2:$B$34,BB274,Calculs!$C$2:$C$34)</f>
        <v>0</v>
      </c>
      <c r="BE274" s="95">
        <f>IF(Q274&lt;&gt;"",IF(LEFT(Q274,1)="S", Calculs!$C$52,0),0)</f>
        <v>0</v>
      </c>
      <c r="BF274" s="95">
        <f>IF(R274&lt;&gt;"",IF(LEFT(R274,1)="S", Calculs!$C$51,0),0)</f>
        <v>0</v>
      </c>
      <c r="BG274" s="95">
        <f>SUMIF(Calculs!$B$41:$B$46,LEFT(S274,2),Calculs!$C$41:$C$46)</f>
        <v>0</v>
      </c>
      <c r="BH274" s="95">
        <f>IF(T274&lt;&gt;"",IF(LEFT(T274,1)="S", Calculs!$C$48,0),0)</f>
        <v>0</v>
      </c>
      <c r="BI274" s="95">
        <f>IF(W274&lt;&gt;"",IF(LEFT(W274,3)="ETT", Calculs!$C$37,0),0)</f>
        <v>0</v>
      </c>
      <c r="BJ274" s="95">
        <f>IF(X274&lt;&gt;"",IF(LEFT(X274,1)="S", Calculs!$C$51,0),0)</f>
        <v>0</v>
      </c>
      <c r="BK274" s="95">
        <f>IF(Y274&lt;&gt;"",IF(LEFT(Y274,1)="S", Calculs!$C$52,0),0)</f>
        <v>0</v>
      </c>
      <c r="BL274" s="96" t="str">
        <f t="shared" si="80"/>
        <v/>
      </c>
      <c r="BM274" s="95">
        <f>SUMIF(Calculs!$B$32:$B$36,TRIM(BL274),Calculs!$C$32:$C$36)</f>
        <v>0</v>
      </c>
      <c r="BN274" s="95">
        <f>IF(V274&lt;&gt;"",IF(LEFT(V274,1)="S", SUMIF(Calculs!$B$57:$B$61, TRIM(BL274), Calculs!$C$57:$C$61),0),0)</f>
        <v>0</v>
      </c>
      <c r="BO274" s="93" t="str">
        <f t="shared" si="81"/>
        <v>N</v>
      </c>
      <c r="BP274" s="95">
        <f t="shared" si="82"/>
        <v>0</v>
      </c>
      <c r="BQ274" s="95" t="e">
        <f t="shared" si="83"/>
        <v>#VALUE!</v>
      </c>
      <c r="BR274" s="95" t="e">
        <f t="shared" si="84"/>
        <v>#VALUE!</v>
      </c>
    </row>
    <row r="275" spans="1:70" ht="12.75" customHeight="1">
      <c r="A275" s="81"/>
      <c r="B275" s="107"/>
      <c r="C275" s="1"/>
      <c r="D275" s="1"/>
      <c r="E275" s="1"/>
      <c r="F275" s="1"/>
      <c r="G275" s="1"/>
      <c r="H275" s="34"/>
      <c r="I275" s="83"/>
      <c r="J275" s="83"/>
      <c r="K275" s="83"/>
      <c r="L275" s="83"/>
      <c r="M275" s="83"/>
      <c r="N275" s="83"/>
      <c r="O275" s="83"/>
      <c r="P275" s="83"/>
      <c r="Q275" s="83"/>
      <c r="R275" s="1"/>
      <c r="S275" s="84"/>
      <c r="T275" s="84"/>
      <c r="V275" s="84"/>
      <c r="W275" s="83"/>
      <c r="X275" s="83"/>
      <c r="Y275" s="83"/>
      <c r="Z275" s="1"/>
      <c r="AA275" s="1"/>
      <c r="AB275" s="3"/>
      <c r="AC275" s="84"/>
      <c r="AD275" s="84"/>
      <c r="AE275" s="84"/>
      <c r="AF275" s="85"/>
      <c r="AG275" s="86"/>
      <c r="AH275" s="86"/>
      <c r="AI275" s="86"/>
      <c r="AJ275" s="86"/>
      <c r="AK275" s="87"/>
      <c r="AL275" s="87"/>
      <c r="AM275" s="87"/>
      <c r="AN275" s="87"/>
      <c r="AO275" s="88"/>
      <c r="AP275" s="89"/>
      <c r="AQ275" s="90" t="str">
        <f t="shared" si="71"/>
        <v/>
      </c>
      <c r="AR275" s="91">
        <f t="shared" si="72"/>
        <v>2</v>
      </c>
      <c r="AS275" s="92" t="str">
        <f t="shared" si="73"/>
        <v/>
      </c>
      <c r="AT275" s="93">
        <f t="shared" si="74"/>
        <v>0</v>
      </c>
      <c r="AU275" s="93">
        <f t="shared" si="75"/>
        <v>0</v>
      </c>
      <c r="AV275" s="93" t="str">
        <f t="shared" si="76"/>
        <v>01N</v>
      </c>
      <c r="AW275" s="94" t="str">
        <f t="shared" si="77"/>
        <v/>
      </c>
      <c r="AX275" s="95">
        <f>SUMIF(Calculs!$B$2:$B$34,AW275,Calculs!$C$2:$C$34)</f>
        <v>0</v>
      </c>
      <c r="AY275" s="95">
        <f>IF(K275&lt;&gt;"",IF(LEFT(K275,1)="S", Calculs!$C$55,0),0)</f>
        <v>0</v>
      </c>
      <c r="AZ275" s="95">
        <f>IF(L275&lt;&gt;"",IF(LEFT(L275,1)="S", Calculs!$C$51,0),0)</f>
        <v>0</v>
      </c>
      <c r="BA275" s="95">
        <f>IF(M275&lt;&gt;"",IF(LEFT(M275,1)="S", Calculs!$C$52,0),0)</f>
        <v>0</v>
      </c>
      <c r="BB275" s="96" t="str">
        <f t="shared" si="78"/>
        <v/>
      </c>
      <c r="BC275" s="207" t="str">
        <f t="shared" si="79"/>
        <v/>
      </c>
      <c r="BD275" s="96">
        <f>SUMIF(Calculs!$B$2:$B$34,BB275,Calculs!$C$2:$C$34)</f>
        <v>0</v>
      </c>
      <c r="BE275" s="95">
        <f>IF(Q275&lt;&gt;"",IF(LEFT(Q275,1)="S", Calculs!$C$52,0),0)</f>
        <v>0</v>
      </c>
      <c r="BF275" s="95">
        <f>IF(R275&lt;&gt;"",IF(LEFT(R275,1)="S", Calculs!$C$51,0),0)</f>
        <v>0</v>
      </c>
      <c r="BG275" s="95">
        <f>SUMIF(Calculs!$B$41:$B$46,LEFT(S275,2),Calculs!$C$41:$C$46)</f>
        <v>0</v>
      </c>
      <c r="BH275" s="95">
        <f>IF(T275&lt;&gt;"",IF(LEFT(T275,1)="S", Calculs!$C$48,0),0)</f>
        <v>0</v>
      </c>
      <c r="BI275" s="95">
        <f>IF(W275&lt;&gt;"",IF(LEFT(W275,3)="ETT", Calculs!$C$37,0),0)</f>
        <v>0</v>
      </c>
      <c r="BJ275" s="95">
        <f>IF(X275&lt;&gt;"",IF(LEFT(X275,1)="S", Calculs!$C$51,0),0)</f>
        <v>0</v>
      </c>
      <c r="BK275" s="95">
        <f>IF(Y275&lt;&gt;"",IF(LEFT(Y275,1)="S", Calculs!$C$52,0),0)</f>
        <v>0</v>
      </c>
      <c r="BL275" s="96" t="str">
        <f t="shared" si="80"/>
        <v/>
      </c>
      <c r="BM275" s="95">
        <f>SUMIF(Calculs!$B$32:$B$36,TRIM(BL275),Calculs!$C$32:$C$36)</f>
        <v>0</v>
      </c>
      <c r="BN275" s="95">
        <f>IF(V275&lt;&gt;"",IF(LEFT(V275,1)="S", SUMIF(Calculs!$B$57:$B$61, TRIM(BL275), Calculs!$C$57:$C$61),0),0)</f>
        <v>0</v>
      </c>
      <c r="BO275" s="93" t="str">
        <f t="shared" si="81"/>
        <v>N</v>
      </c>
      <c r="BP275" s="95">
        <f t="shared" si="82"/>
        <v>0</v>
      </c>
      <c r="BQ275" s="95" t="e">
        <f t="shared" si="83"/>
        <v>#VALUE!</v>
      </c>
      <c r="BR275" s="95" t="e">
        <f t="shared" si="84"/>
        <v>#VALUE!</v>
      </c>
    </row>
    <row r="276" spans="1:70" ht="12.75" customHeight="1">
      <c r="A276" s="81"/>
      <c r="B276" s="107"/>
      <c r="C276" s="1"/>
      <c r="D276" s="1"/>
      <c r="E276" s="1"/>
      <c r="F276" s="1"/>
      <c r="G276" s="1"/>
      <c r="H276" s="34"/>
      <c r="I276" s="83"/>
      <c r="J276" s="83"/>
      <c r="K276" s="83"/>
      <c r="L276" s="83"/>
      <c r="M276" s="83"/>
      <c r="N276" s="83"/>
      <c r="O276" s="83"/>
      <c r="P276" s="83"/>
      <c r="Q276" s="83"/>
      <c r="R276" s="1"/>
      <c r="S276" s="84"/>
      <c r="T276" s="84"/>
      <c r="V276" s="84"/>
      <c r="W276" s="83"/>
      <c r="X276" s="83"/>
      <c r="Y276" s="83"/>
      <c r="Z276" s="1"/>
      <c r="AA276" s="1"/>
      <c r="AB276" s="3"/>
      <c r="AC276" s="84"/>
      <c r="AD276" s="84"/>
      <c r="AE276" s="84"/>
      <c r="AF276" s="85"/>
      <c r="AG276" s="86"/>
      <c r="AH276" s="86"/>
      <c r="AI276" s="86"/>
      <c r="AJ276" s="86"/>
      <c r="AK276" s="87"/>
      <c r="AL276" s="87"/>
      <c r="AM276" s="87"/>
      <c r="AN276" s="87"/>
      <c r="AO276" s="88"/>
      <c r="AP276" s="89"/>
      <c r="AQ276" s="90" t="str">
        <f t="shared" si="71"/>
        <v/>
      </c>
      <c r="AR276" s="91">
        <f t="shared" si="72"/>
        <v>2</v>
      </c>
      <c r="AS276" s="92" t="str">
        <f t="shared" si="73"/>
        <v/>
      </c>
      <c r="AT276" s="93">
        <f t="shared" si="74"/>
        <v>0</v>
      </c>
      <c r="AU276" s="93">
        <f t="shared" si="75"/>
        <v>0</v>
      </c>
      <c r="AV276" s="93" t="str">
        <f t="shared" si="76"/>
        <v>01N</v>
      </c>
      <c r="AW276" s="94" t="str">
        <f t="shared" si="77"/>
        <v/>
      </c>
      <c r="AX276" s="95">
        <f>SUMIF(Calculs!$B$2:$B$34,AW276,Calculs!$C$2:$C$34)</f>
        <v>0</v>
      </c>
      <c r="AY276" s="95">
        <f>IF(K276&lt;&gt;"",IF(LEFT(K276,1)="S", Calculs!$C$55,0),0)</f>
        <v>0</v>
      </c>
      <c r="AZ276" s="95">
        <f>IF(L276&lt;&gt;"",IF(LEFT(L276,1)="S", Calculs!$C$51,0),0)</f>
        <v>0</v>
      </c>
      <c r="BA276" s="95">
        <f>IF(M276&lt;&gt;"",IF(LEFT(M276,1)="S", Calculs!$C$52,0),0)</f>
        <v>0</v>
      </c>
      <c r="BB276" s="96" t="str">
        <f t="shared" si="78"/>
        <v/>
      </c>
      <c r="BC276" s="207" t="str">
        <f t="shared" si="79"/>
        <v/>
      </c>
      <c r="BD276" s="96">
        <f>SUMIF(Calculs!$B$2:$B$34,BB276,Calculs!$C$2:$C$34)</f>
        <v>0</v>
      </c>
      <c r="BE276" s="95">
        <f>IF(Q276&lt;&gt;"",IF(LEFT(Q276,1)="S", Calculs!$C$52,0),0)</f>
        <v>0</v>
      </c>
      <c r="BF276" s="95">
        <f>IF(R276&lt;&gt;"",IF(LEFT(R276,1)="S", Calculs!$C$51,0),0)</f>
        <v>0</v>
      </c>
      <c r="BG276" s="95">
        <f>SUMIF(Calculs!$B$41:$B$46,LEFT(S276,2),Calculs!$C$41:$C$46)</f>
        <v>0</v>
      </c>
      <c r="BH276" s="95">
        <f>IF(T276&lt;&gt;"",IF(LEFT(T276,1)="S", Calculs!$C$48,0),0)</f>
        <v>0</v>
      </c>
      <c r="BI276" s="95">
        <f>IF(W276&lt;&gt;"",IF(LEFT(W276,3)="ETT", Calculs!$C$37,0),0)</f>
        <v>0</v>
      </c>
      <c r="BJ276" s="95">
        <f>IF(X276&lt;&gt;"",IF(LEFT(X276,1)="S", Calculs!$C$51,0),0)</f>
        <v>0</v>
      </c>
      <c r="BK276" s="95">
        <f>IF(Y276&lt;&gt;"",IF(LEFT(Y276,1)="S", Calculs!$C$52,0),0)</f>
        <v>0</v>
      </c>
      <c r="BL276" s="96" t="str">
        <f t="shared" si="80"/>
        <v/>
      </c>
      <c r="BM276" s="95">
        <f>SUMIF(Calculs!$B$32:$B$36,TRIM(BL276),Calculs!$C$32:$C$36)</f>
        <v>0</v>
      </c>
      <c r="BN276" s="95">
        <f>IF(V276&lt;&gt;"",IF(LEFT(V276,1)="S", SUMIF(Calculs!$B$57:$B$61, TRIM(BL276), Calculs!$C$57:$C$61),0),0)</f>
        <v>0</v>
      </c>
      <c r="BO276" s="93" t="str">
        <f t="shared" si="81"/>
        <v>N</v>
      </c>
      <c r="BP276" s="95">
        <f t="shared" si="82"/>
        <v>0</v>
      </c>
      <c r="BQ276" s="95" t="e">
        <f t="shared" si="83"/>
        <v>#VALUE!</v>
      </c>
      <c r="BR276" s="95" t="e">
        <f t="shared" si="84"/>
        <v>#VALUE!</v>
      </c>
    </row>
    <row r="277" spans="1:70" ht="12.75" customHeight="1">
      <c r="A277" s="81"/>
      <c r="B277" s="107"/>
      <c r="C277" s="1"/>
      <c r="D277" s="1"/>
      <c r="E277" s="1"/>
      <c r="F277" s="1"/>
      <c r="G277" s="1"/>
      <c r="H277" s="34"/>
      <c r="I277" s="83"/>
      <c r="J277" s="83"/>
      <c r="K277" s="83"/>
      <c r="L277" s="83"/>
      <c r="M277" s="83"/>
      <c r="N277" s="83"/>
      <c r="O277" s="83"/>
      <c r="P277" s="83"/>
      <c r="Q277" s="83"/>
      <c r="R277" s="1"/>
      <c r="S277" s="84"/>
      <c r="T277" s="84"/>
      <c r="V277" s="84"/>
      <c r="W277" s="83"/>
      <c r="X277" s="83"/>
      <c r="Y277" s="83"/>
      <c r="Z277" s="1"/>
      <c r="AA277" s="1"/>
      <c r="AB277" s="3"/>
      <c r="AC277" s="84"/>
      <c r="AD277" s="84"/>
      <c r="AE277" s="84"/>
      <c r="AF277" s="85"/>
      <c r="AG277" s="86"/>
      <c r="AH277" s="86"/>
      <c r="AI277" s="86"/>
      <c r="AJ277" s="86"/>
      <c r="AK277" s="87"/>
      <c r="AL277" s="87"/>
      <c r="AM277" s="87"/>
      <c r="AN277" s="87"/>
      <c r="AO277" s="88"/>
      <c r="AP277" s="89"/>
      <c r="AQ277" s="90" t="str">
        <f t="shared" si="71"/>
        <v/>
      </c>
      <c r="AR277" s="91">
        <f t="shared" si="72"/>
        <v>2</v>
      </c>
      <c r="AS277" s="92" t="str">
        <f t="shared" si="73"/>
        <v/>
      </c>
      <c r="AT277" s="93">
        <f t="shared" si="74"/>
        <v>0</v>
      </c>
      <c r="AU277" s="93">
        <f t="shared" si="75"/>
        <v>0</v>
      </c>
      <c r="AV277" s="93" t="str">
        <f t="shared" si="76"/>
        <v>01N</v>
      </c>
      <c r="AW277" s="94" t="str">
        <f t="shared" si="77"/>
        <v/>
      </c>
      <c r="AX277" s="95">
        <f>SUMIF(Calculs!$B$2:$B$34,AW277,Calculs!$C$2:$C$34)</f>
        <v>0</v>
      </c>
      <c r="AY277" s="95">
        <f>IF(K277&lt;&gt;"",IF(LEFT(K277,1)="S", Calculs!$C$55,0),0)</f>
        <v>0</v>
      </c>
      <c r="AZ277" s="95">
        <f>IF(L277&lt;&gt;"",IF(LEFT(L277,1)="S", Calculs!$C$51,0),0)</f>
        <v>0</v>
      </c>
      <c r="BA277" s="95">
        <f>IF(M277&lt;&gt;"",IF(LEFT(M277,1)="S", Calculs!$C$52,0),0)</f>
        <v>0</v>
      </c>
      <c r="BB277" s="96" t="str">
        <f t="shared" si="78"/>
        <v/>
      </c>
      <c r="BC277" s="207" t="str">
        <f t="shared" si="79"/>
        <v/>
      </c>
      <c r="BD277" s="96">
        <f>SUMIF(Calculs!$B$2:$B$34,BB277,Calculs!$C$2:$C$34)</f>
        <v>0</v>
      </c>
      <c r="BE277" s="95">
        <f>IF(Q277&lt;&gt;"",IF(LEFT(Q277,1)="S", Calculs!$C$52,0),0)</f>
        <v>0</v>
      </c>
      <c r="BF277" s="95">
        <f>IF(R277&lt;&gt;"",IF(LEFT(R277,1)="S", Calculs!$C$51,0),0)</f>
        <v>0</v>
      </c>
      <c r="BG277" s="95">
        <f>SUMIF(Calculs!$B$41:$B$46,LEFT(S277,2),Calculs!$C$41:$C$46)</f>
        <v>0</v>
      </c>
      <c r="BH277" s="95">
        <f>IF(T277&lt;&gt;"",IF(LEFT(T277,1)="S", Calculs!$C$48,0),0)</f>
        <v>0</v>
      </c>
      <c r="BI277" s="95">
        <f>IF(W277&lt;&gt;"",IF(LEFT(W277,3)="ETT", Calculs!$C$37,0),0)</f>
        <v>0</v>
      </c>
      <c r="BJ277" s="95">
        <f>IF(X277&lt;&gt;"",IF(LEFT(X277,1)="S", Calculs!$C$51,0),0)</f>
        <v>0</v>
      </c>
      <c r="BK277" s="95">
        <f>IF(Y277&lt;&gt;"",IF(LEFT(Y277,1)="S", Calculs!$C$52,0),0)</f>
        <v>0</v>
      </c>
      <c r="BL277" s="96" t="str">
        <f t="shared" si="80"/>
        <v/>
      </c>
      <c r="BM277" s="95">
        <f>SUMIF(Calculs!$B$32:$B$36,TRIM(BL277),Calculs!$C$32:$C$36)</f>
        <v>0</v>
      </c>
      <c r="BN277" s="95">
        <f>IF(V277&lt;&gt;"",IF(LEFT(V277,1)="S", SUMIF(Calculs!$B$57:$B$61, TRIM(BL277), Calculs!$C$57:$C$61),0),0)</f>
        <v>0</v>
      </c>
      <c r="BO277" s="93" t="str">
        <f t="shared" si="81"/>
        <v>N</v>
      </c>
      <c r="BP277" s="95">
        <f t="shared" si="82"/>
        <v>0</v>
      </c>
      <c r="BQ277" s="95" t="e">
        <f t="shared" si="83"/>
        <v>#VALUE!</v>
      </c>
      <c r="BR277" s="95" t="e">
        <f t="shared" si="84"/>
        <v>#VALUE!</v>
      </c>
    </row>
    <row r="278" spans="1:70" ht="12.75" customHeight="1">
      <c r="A278" s="81"/>
      <c r="B278" s="107"/>
      <c r="C278" s="1"/>
      <c r="D278" s="1"/>
      <c r="E278" s="1"/>
      <c r="F278" s="1"/>
      <c r="G278" s="1"/>
      <c r="H278" s="34"/>
      <c r="I278" s="83"/>
      <c r="J278" s="83"/>
      <c r="K278" s="83"/>
      <c r="L278" s="83"/>
      <c r="M278" s="83"/>
      <c r="N278" s="83"/>
      <c r="O278" s="83"/>
      <c r="P278" s="83"/>
      <c r="Q278" s="83"/>
      <c r="R278" s="1"/>
      <c r="S278" s="84"/>
      <c r="T278" s="84"/>
      <c r="V278" s="84"/>
      <c r="W278" s="83"/>
      <c r="X278" s="83"/>
      <c r="Y278" s="83"/>
      <c r="Z278" s="1"/>
      <c r="AA278" s="1"/>
      <c r="AB278" s="3"/>
      <c r="AC278" s="84"/>
      <c r="AD278" s="84"/>
      <c r="AE278" s="84"/>
      <c r="AF278" s="85"/>
      <c r="AG278" s="86"/>
      <c r="AH278" s="86"/>
      <c r="AI278" s="86"/>
      <c r="AJ278" s="86"/>
      <c r="AK278" s="87"/>
      <c r="AL278" s="87"/>
      <c r="AM278" s="87"/>
      <c r="AN278" s="87"/>
      <c r="AO278" s="88"/>
      <c r="AP278" s="89"/>
      <c r="AQ278" s="90" t="str">
        <f t="shared" si="71"/>
        <v/>
      </c>
      <c r="AR278" s="91">
        <f t="shared" si="72"/>
        <v>2</v>
      </c>
      <c r="AS278" s="92" t="str">
        <f t="shared" si="73"/>
        <v/>
      </c>
      <c r="AT278" s="93">
        <f t="shared" si="74"/>
        <v>0</v>
      </c>
      <c r="AU278" s="93">
        <f t="shared" si="75"/>
        <v>0</v>
      </c>
      <c r="AV278" s="93" t="str">
        <f t="shared" si="76"/>
        <v>01N</v>
      </c>
      <c r="AW278" s="94" t="str">
        <f t="shared" si="77"/>
        <v/>
      </c>
      <c r="AX278" s="95">
        <f>SUMIF(Calculs!$B$2:$B$34,AW278,Calculs!$C$2:$C$34)</f>
        <v>0</v>
      </c>
      <c r="AY278" s="95">
        <f>IF(K278&lt;&gt;"",IF(LEFT(K278,1)="S", Calculs!$C$55,0),0)</f>
        <v>0</v>
      </c>
      <c r="AZ278" s="95">
        <f>IF(L278&lt;&gt;"",IF(LEFT(L278,1)="S", Calculs!$C$51,0),0)</f>
        <v>0</v>
      </c>
      <c r="BA278" s="95">
        <f>IF(M278&lt;&gt;"",IF(LEFT(M278,1)="S", Calculs!$C$52,0),0)</f>
        <v>0</v>
      </c>
      <c r="BB278" s="96" t="str">
        <f t="shared" si="78"/>
        <v/>
      </c>
      <c r="BC278" s="207" t="str">
        <f t="shared" si="79"/>
        <v/>
      </c>
      <c r="BD278" s="96">
        <f>SUMIF(Calculs!$B$2:$B$34,BB278,Calculs!$C$2:$C$34)</f>
        <v>0</v>
      </c>
      <c r="BE278" s="95">
        <f>IF(Q278&lt;&gt;"",IF(LEFT(Q278,1)="S", Calculs!$C$52,0),0)</f>
        <v>0</v>
      </c>
      <c r="BF278" s="95">
        <f>IF(R278&lt;&gt;"",IF(LEFT(R278,1)="S", Calculs!$C$51,0),0)</f>
        <v>0</v>
      </c>
      <c r="BG278" s="95">
        <f>SUMIF(Calculs!$B$41:$B$46,LEFT(S278,2),Calculs!$C$41:$C$46)</f>
        <v>0</v>
      </c>
      <c r="BH278" s="95">
        <f>IF(T278&lt;&gt;"",IF(LEFT(T278,1)="S", Calculs!$C$48,0),0)</f>
        <v>0</v>
      </c>
      <c r="BI278" s="95">
        <f>IF(W278&lt;&gt;"",IF(LEFT(W278,3)="ETT", Calculs!$C$37,0),0)</f>
        <v>0</v>
      </c>
      <c r="BJ278" s="95">
        <f>IF(X278&lt;&gt;"",IF(LEFT(X278,1)="S", Calculs!$C$51,0),0)</f>
        <v>0</v>
      </c>
      <c r="BK278" s="95">
        <f>IF(Y278&lt;&gt;"",IF(LEFT(Y278,1)="S", Calculs!$C$52,0),0)</f>
        <v>0</v>
      </c>
      <c r="BL278" s="96" t="str">
        <f t="shared" si="80"/>
        <v/>
      </c>
      <c r="BM278" s="95">
        <f>SUMIF(Calculs!$B$32:$B$36,TRIM(BL278),Calculs!$C$32:$C$36)</f>
        <v>0</v>
      </c>
      <c r="BN278" s="95">
        <f>IF(V278&lt;&gt;"",IF(LEFT(V278,1)="S", SUMIF(Calculs!$B$57:$B$61, TRIM(BL278), Calculs!$C$57:$C$61),0),0)</f>
        <v>0</v>
      </c>
      <c r="BO278" s="93" t="str">
        <f t="shared" si="81"/>
        <v>N</v>
      </c>
      <c r="BP278" s="95">
        <f t="shared" si="82"/>
        <v>0</v>
      </c>
      <c r="BQ278" s="95" t="e">
        <f t="shared" si="83"/>
        <v>#VALUE!</v>
      </c>
      <c r="BR278" s="95" t="e">
        <f t="shared" si="84"/>
        <v>#VALUE!</v>
      </c>
    </row>
    <row r="279" spans="1:70" ht="12.75" customHeight="1">
      <c r="A279" s="81"/>
      <c r="B279" s="107"/>
      <c r="C279" s="1"/>
      <c r="D279" s="1"/>
      <c r="E279" s="1"/>
      <c r="F279" s="1"/>
      <c r="G279" s="1"/>
      <c r="H279" s="34"/>
      <c r="I279" s="83"/>
      <c r="J279" s="83"/>
      <c r="K279" s="83"/>
      <c r="L279" s="83"/>
      <c r="M279" s="83"/>
      <c r="N279" s="83"/>
      <c r="O279" s="83"/>
      <c r="P279" s="83"/>
      <c r="Q279" s="83"/>
      <c r="R279" s="1"/>
      <c r="S279" s="84"/>
      <c r="T279" s="84"/>
      <c r="V279" s="84"/>
      <c r="W279" s="83"/>
      <c r="X279" s="83"/>
      <c r="Y279" s="83"/>
      <c r="Z279" s="1"/>
      <c r="AA279" s="1"/>
      <c r="AB279" s="3"/>
      <c r="AC279" s="84"/>
      <c r="AD279" s="84"/>
      <c r="AE279" s="84"/>
      <c r="AF279" s="85"/>
      <c r="AG279" s="86"/>
      <c r="AH279" s="86"/>
      <c r="AI279" s="86"/>
      <c r="AJ279" s="86"/>
      <c r="AK279" s="87"/>
      <c r="AL279" s="87"/>
      <c r="AM279" s="87"/>
      <c r="AN279" s="87"/>
      <c r="AO279" s="88"/>
      <c r="AP279" s="89"/>
      <c r="AQ279" s="90" t="str">
        <f t="shared" si="71"/>
        <v/>
      </c>
      <c r="AR279" s="91">
        <f t="shared" si="72"/>
        <v>2</v>
      </c>
      <c r="AS279" s="92" t="str">
        <f t="shared" si="73"/>
        <v/>
      </c>
      <c r="AT279" s="93">
        <f t="shared" si="74"/>
        <v>0</v>
      </c>
      <c r="AU279" s="93">
        <f t="shared" si="75"/>
        <v>0</v>
      </c>
      <c r="AV279" s="93" t="str">
        <f t="shared" si="76"/>
        <v>01N</v>
      </c>
      <c r="AW279" s="94" t="str">
        <f t="shared" si="77"/>
        <v/>
      </c>
      <c r="AX279" s="95">
        <f>SUMIF(Calculs!$B$2:$B$34,AW279,Calculs!$C$2:$C$34)</f>
        <v>0</v>
      </c>
      <c r="AY279" s="95">
        <f>IF(K279&lt;&gt;"",IF(LEFT(K279,1)="S", Calculs!$C$55,0),0)</f>
        <v>0</v>
      </c>
      <c r="AZ279" s="95">
        <f>IF(L279&lt;&gt;"",IF(LEFT(L279,1)="S", Calculs!$C$51,0),0)</f>
        <v>0</v>
      </c>
      <c r="BA279" s="95">
        <f>IF(M279&lt;&gt;"",IF(LEFT(M279,1)="S", Calculs!$C$52,0),0)</f>
        <v>0</v>
      </c>
      <c r="BB279" s="96" t="str">
        <f t="shared" si="78"/>
        <v/>
      </c>
      <c r="BC279" s="207" t="str">
        <f t="shared" si="79"/>
        <v/>
      </c>
      <c r="BD279" s="96">
        <f>SUMIF(Calculs!$B$2:$B$34,BB279,Calculs!$C$2:$C$34)</f>
        <v>0</v>
      </c>
      <c r="BE279" s="95">
        <f>IF(Q279&lt;&gt;"",IF(LEFT(Q279,1)="S", Calculs!$C$52,0),0)</f>
        <v>0</v>
      </c>
      <c r="BF279" s="95">
        <f>IF(R279&lt;&gt;"",IF(LEFT(R279,1)="S", Calculs!$C$51,0),0)</f>
        <v>0</v>
      </c>
      <c r="BG279" s="95">
        <f>SUMIF(Calculs!$B$41:$B$46,LEFT(S279,2),Calculs!$C$41:$C$46)</f>
        <v>0</v>
      </c>
      <c r="BH279" s="95">
        <f>IF(T279&lt;&gt;"",IF(LEFT(T279,1)="S", Calculs!$C$48,0),0)</f>
        <v>0</v>
      </c>
      <c r="BI279" s="95">
        <f>IF(W279&lt;&gt;"",IF(LEFT(W279,3)="ETT", Calculs!$C$37,0),0)</f>
        <v>0</v>
      </c>
      <c r="BJ279" s="95">
        <f>IF(X279&lt;&gt;"",IF(LEFT(X279,1)="S", Calculs!$C$51,0),0)</f>
        <v>0</v>
      </c>
      <c r="BK279" s="95">
        <f>IF(Y279&lt;&gt;"",IF(LEFT(Y279,1)="S", Calculs!$C$52,0),0)</f>
        <v>0</v>
      </c>
      <c r="BL279" s="96" t="str">
        <f t="shared" si="80"/>
        <v/>
      </c>
      <c r="BM279" s="95">
        <f>SUMIF(Calculs!$B$32:$B$36,TRIM(BL279),Calculs!$C$32:$C$36)</f>
        <v>0</v>
      </c>
      <c r="BN279" s="95">
        <f>IF(V279&lt;&gt;"",IF(LEFT(V279,1)="S", SUMIF(Calculs!$B$57:$B$61, TRIM(BL279), Calculs!$C$57:$C$61),0),0)</f>
        <v>0</v>
      </c>
      <c r="BO279" s="93" t="str">
        <f t="shared" si="81"/>
        <v>N</v>
      </c>
      <c r="BP279" s="95">
        <f t="shared" si="82"/>
        <v>0</v>
      </c>
      <c r="BQ279" s="95" t="e">
        <f t="shared" si="83"/>
        <v>#VALUE!</v>
      </c>
      <c r="BR279" s="95" t="e">
        <f t="shared" si="84"/>
        <v>#VALUE!</v>
      </c>
    </row>
    <row r="280" spans="1:70" ht="12.75" customHeight="1">
      <c r="A280" s="81"/>
      <c r="B280" s="107"/>
      <c r="C280" s="1"/>
      <c r="D280" s="1"/>
      <c r="E280" s="1"/>
      <c r="F280" s="1"/>
      <c r="G280" s="1"/>
      <c r="H280" s="34"/>
      <c r="I280" s="83"/>
      <c r="J280" s="83"/>
      <c r="K280" s="83"/>
      <c r="L280" s="83"/>
      <c r="M280" s="83"/>
      <c r="N280" s="83"/>
      <c r="O280" s="83"/>
      <c r="P280" s="83"/>
      <c r="Q280" s="83"/>
      <c r="R280" s="1"/>
      <c r="S280" s="84"/>
      <c r="T280" s="84"/>
      <c r="V280" s="84"/>
      <c r="W280" s="83"/>
      <c r="X280" s="83"/>
      <c r="Y280" s="83"/>
      <c r="Z280" s="1"/>
      <c r="AA280" s="1"/>
      <c r="AB280" s="3"/>
      <c r="AC280" s="84"/>
      <c r="AD280" s="84"/>
      <c r="AE280" s="84"/>
      <c r="AF280" s="85"/>
      <c r="AG280" s="86"/>
      <c r="AH280" s="86"/>
      <c r="AI280" s="86"/>
      <c r="AJ280" s="86"/>
      <c r="AK280" s="87"/>
      <c r="AL280" s="87"/>
      <c r="AM280" s="87"/>
      <c r="AN280" s="87"/>
      <c r="AO280" s="88"/>
      <c r="AP280" s="89"/>
      <c r="AQ280" s="90" t="str">
        <f t="shared" si="71"/>
        <v/>
      </c>
      <c r="AR280" s="91">
        <f t="shared" si="72"/>
        <v>2</v>
      </c>
      <c r="AS280" s="92" t="str">
        <f t="shared" si="73"/>
        <v/>
      </c>
      <c r="AT280" s="93">
        <f t="shared" si="74"/>
        <v>0</v>
      </c>
      <c r="AU280" s="93">
        <f t="shared" si="75"/>
        <v>0</v>
      </c>
      <c r="AV280" s="93" t="str">
        <f t="shared" si="76"/>
        <v>01N</v>
      </c>
      <c r="AW280" s="94" t="str">
        <f t="shared" si="77"/>
        <v/>
      </c>
      <c r="AX280" s="95">
        <f>SUMIF(Calculs!$B$2:$B$34,AW280,Calculs!$C$2:$C$34)</f>
        <v>0</v>
      </c>
      <c r="AY280" s="95">
        <f>IF(K280&lt;&gt;"",IF(LEFT(K280,1)="S", Calculs!$C$55,0),0)</f>
        <v>0</v>
      </c>
      <c r="AZ280" s="95">
        <f>IF(L280&lt;&gt;"",IF(LEFT(L280,1)="S", Calculs!$C$51,0),0)</f>
        <v>0</v>
      </c>
      <c r="BA280" s="95">
        <f>IF(M280&lt;&gt;"",IF(LEFT(M280,1)="S", Calculs!$C$52,0),0)</f>
        <v>0</v>
      </c>
      <c r="BB280" s="96" t="str">
        <f t="shared" si="78"/>
        <v/>
      </c>
      <c r="BC280" s="207" t="str">
        <f t="shared" si="79"/>
        <v/>
      </c>
      <c r="BD280" s="96">
        <f>SUMIF(Calculs!$B$2:$B$34,BB280,Calculs!$C$2:$C$34)</f>
        <v>0</v>
      </c>
      <c r="BE280" s="95">
        <f>IF(Q280&lt;&gt;"",IF(LEFT(Q280,1)="S", Calculs!$C$52,0),0)</f>
        <v>0</v>
      </c>
      <c r="BF280" s="95">
        <f>IF(R280&lt;&gt;"",IF(LEFT(R280,1)="S", Calculs!$C$51,0),0)</f>
        <v>0</v>
      </c>
      <c r="BG280" s="95">
        <f>SUMIF(Calculs!$B$41:$B$46,LEFT(S280,2),Calculs!$C$41:$C$46)</f>
        <v>0</v>
      </c>
      <c r="BH280" s="95">
        <f>IF(T280&lt;&gt;"",IF(LEFT(T280,1)="S", Calculs!$C$48,0),0)</f>
        <v>0</v>
      </c>
      <c r="BI280" s="95">
        <f>IF(W280&lt;&gt;"",IF(LEFT(W280,3)="ETT", Calculs!$C$37,0),0)</f>
        <v>0</v>
      </c>
      <c r="BJ280" s="95">
        <f>IF(X280&lt;&gt;"",IF(LEFT(X280,1)="S", Calculs!$C$51,0),0)</f>
        <v>0</v>
      </c>
      <c r="BK280" s="95">
        <f>IF(Y280&lt;&gt;"",IF(LEFT(Y280,1)="S", Calculs!$C$52,0),0)</f>
        <v>0</v>
      </c>
      <c r="BL280" s="96" t="str">
        <f t="shared" si="80"/>
        <v/>
      </c>
      <c r="BM280" s="95">
        <f>SUMIF(Calculs!$B$32:$B$36,TRIM(BL280),Calculs!$C$32:$C$36)</f>
        <v>0</v>
      </c>
      <c r="BN280" s="95">
        <f>IF(V280&lt;&gt;"",IF(LEFT(V280,1)="S", SUMIF(Calculs!$B$57:$B$61, TRIM(BL280), Calculs!$C$57:$C$61),0),0)</f>
        <v>0</v>
      </c>
      <c r="BO280" s="93" t="str">
        <f t="shared" si="81"/>
        <v>N</v>
      </c>
      <c r="BP280" s="95">
        <f t="shared" si="82"/>
        <v>0</v>
      </c>
      <c r="BQ280" s="95" t="e">
        <f t="shared" si="83"/>
        <v>#VALUE!</v>
      </c>
      <c r="BR280" s="95" t="e">
        <f t="shared" si="84"/>
        <v>#VALUE!</v>
      </c>
    </row>
    <row r="281" spans="1:70" ht="12.75" customHeight="1">
      <c r="A281" s="81"/>
      <c r="B281" s="107"/>
      <c r="C281" s="1"/>
      <c r="D281" s="1"/>
      <c r="E281" s="1"/>
      <c r="F281" s="1"/>
      <c r="G281" s="1"/>
      <c r="H281" s="34"/>
      <c r="I281" s="83"/>
      <c r="J281" s="83"/>
      <c r="K281" s="83"/>
      <c r="L281" s="83"/>
      <c r="M281" s="83"/>
      <c r="N281" s="83"/>
      <c r="O281" s="83"/>
      <c r="P281" s="83"/>
      <c r="Q281" s="83"/>
      <c r="R281" s="1"/>
      <c r="S281" s="84"/>
      <c r="T281" s="84"/>
      <c r="V281" s="84"/>
      <c r="W281" s="83"/>
      <c r="X281" s="83"/>
      <c r="Y281" s="83"/>
      <c r="Z281" s="1"/>
      <c r="AA281" s="1"/>
      <c r="AB281" s="3"/>
      <c r="AC281" s="84"/>
      <c r="AD281" s="84"/>
      <c r="AE281" s="84"/>
      <c r="AF281" s="85"/>
      <c r="AG281" s="86"/>
      <c r="AH281" s="86"/>
      <c r="AI281" s="86"/>
      <c r="AJ281" s="86"/>
      <c r="AK281" s="87"/>
      <c r="AL281" s="87"/>
      <c r="AM281" s="87"/>
      <c r="AN281" s="87"/>
      <c r="AO281" s="88"/>
      <c r="AP281" s="89"/>
      <c r="AQ281" s="90" t="str">
        <f t="shared" si="71"/>
        <v/>
      </c>
      <c r="AR281" s="91">
        <f t="shared" si="72"/>
        <v>2</v>
      </c>
      <c r="AS281" s="92" t="str">
        <f t="shared" si="73"/>
        <v/>
      </c>
      <c r="AT281" s="93">
        <f t="shared" si="74"/>
        <v>0</v>
      </c>
      <c r="AU281" s="93">
        <f t="shared" si="75"/>
        <v>0</v>
      </c>
      <c r="AV281" s="93" t="str">
        <f t="shared" si="76"/>
        <v>01N</v>
      </c>
      <c r="AW281" s="94" t="str">
        <f t="shared" si="77"/>
        <v/>
      </c>
      <c r="AX281" s="95">
        <f>SUMIF(Calculs!$B$2:$B$34,AW281,Calculs!$C$2:$C$34)</f>
        <v>0</v>
      </c>
      <c r="AY281" s="95">
        <f>IF(K281&lt;&gt;"",IF(LEFT(K281,1)="S", Calculs!$C$55,0),0)</f>
        <v>0</v>
      </c>
      <c r="AZ281" s="95">
        <f>IF(L281&lt;&gt;"",IF(LEFT(L281,1)="S", Calculs!$C$51,0),0)</f>
        <v>0</v>
      </c>
      <c r="BA281" s="95">
        <f>IF(M281&lt;&gt;"",IF(LEFT(M281,1)="S", Calculs!$C$52,0),0)</f>
        <v>0</v>
      </c>
      <c r="BB281" s="96" t="str">
        <f t="shared" si="78"/>
        <v/>
      </c>
      <c r="BC281" s="207" t="str">
        <f t="shared" si="79"/>
        <v/>
      </c>
      <c r="BD281" s="96">
        <f>SUMIF(Calculs!$B$2:$B$34,BB281,Calculs!$C$2:$C$34)</f>
        <v>0</v>
      </c>
      <c r="BE281" s="95">
        <f>IF(Q281&lt;&gt;"",IF(LEFT(Q281,1)="S", Calculs!$C$52,0),0)</f>
        <v>0</v>
      </c>
      <c r="BF281" s="95">
        <f>IF(R281&lt;&gt;"",IF(LEFT(R281,1)="S", Calculs!$C$51,0),0)</f>
        <v>0</v>
      </c>
      <c r="BG281" s="95">
        <f>SUMIF(Calculs!$B$41:$B$46,LEFT(S281,2),Calculs!$C$41:$C$46)</f>
        <v>0</v>
      </c>
      <c r="BH281" s="95">
        <f>IF(T281&lt;&gt;"",IF(LEFT(T281,1)="S", Calculs!$C$48,0),0)</f>
        <v>0</v>
      </c>
      <c r="BI281" s="95">
        <f>IF(W281&lt;&gt;"",IF(LEFT(W281,3)="ETT", Calculs!$C$37,0),0)</f>
        <v>0</v>
      </c>
      <c r="BJ281" s="95">
        <f>IF(X281&lt;&gt;"",IF(LEFT(X281,1)="S", Calculs!$C$51,0),0)</f>
        <v>0</v>
      </c>
      <c r="BK281" s="95">
        <f>IF(Y281&lt;&gt;"",IF(LEFT(Y281,1)="S", Calculs!$C$52,0),0)</f>
        <v>0</v>
      </c>
      <c r="BL281" s="96" t="str">
        <f t="shared" si="80"/>
        <v/>
      </c>
      <c r="BM281" s="95">
        <f>SUMIF(Calculs!$B$32:$B$36,TRIM(BL281),Calculs!$C$32:$C$36)</f>
        <v>0</v>
      </c>
      <c r="BN281" s="95">
        <f>IF(V281&lt;&gt;"",IF(LEFT(V281,1)="S", SUMIF(Calculs!$B$57:$B$61, TRIM(BL281), Calculs!$C$57:$C$61),0),0)</f>
        <v>0</v>
      </c>
      <c r="BO281" s="93" t="str">
        <f t="shared" si="81"/>
        <v>N</v>
      </c>
      <c r="BP281" s="95">
        <f t="shared" si="82"/>
        <v>0</v>
      </c>
      <c r="BQ281" s="95" t="e">
        <f t="shared" si="83"/>
        <v>#VALUE!</v>
      </c>
      <c r="BR281" s="95" t="e">
        <f t="shared" si="84"/>
        <v>#VALUE!</v>
      </c>
    </row>
    <row r="282" spans="1:70" ht="12.75" customHeight="1">
      <c r="A282" s="81"/>
      <c r="B282" s="107"/>
      <c r="C282" s="1"/>
      <c r="D282" s="1"/>
      <c r="E282" s="1"/>
      <c r="F282" s="1"/>
      <c r="G282" s="1"/>
      <c r="H282" s="34"/>
      <c r="I282" s="83"/>
      <c r="J282" s="83"/>
      <c r="K282" s="83"/>
      <c r="L282" s="83"/>
      <c r="M282" s="83"/>
      <c r="N282" s="83"/>
      <c r="O282" s="83"/>
      <c r="P282" s="83"/>
      <c r="Q282" s="83"/>
      <c r="R282" s="1"/>
      <c r="S282" s="84"/>
      <c r="T282" s="84"/>
      <c r="V282" s="84"/>
      <c r="W282" s="83"/>
      <c r="X282" s="83"/>
      <c r="Y282" s="83"/>
      <c r="Z282" s="1"/>
      <c r="AA282" s="1"/>
      <c r="AB282" s="3"/>
      <c r="AC282" s="84"/>
      <c r="AD282" s="84"/>
      <c r="AE282" s="84"/>
      <c r="AF282" s="85"/>
      <c r="AG282" s="86"/>
      <c r="AH282" s="86"/>
      <c r="AI282" s="86"/>
      <c r="AJ282" s="86"/>
      <c r="AK282" s="87"/>
      <c r="AL282" s="87"/>
      <c r="AM282" s="87"/>
      <c r="AN282" s="87"/>
      <c r="AO282" s="88"/>
      <c r="AP282" s="89"/>
      <c r="AQ282" s="90" t="str">
        <f t="shared" si="71"/>
        <v/>
      </c>
      <c r="AR282" s="91">
        <f t="shared" si="72"/>
        <v>2</v>
      </c>
      <c r="AS282" s="92" t="str">
        <f t="shared" si="73"/>
        <v/>
      </c>
      <c r="AT282" s="93">
        <f t="shared" si="74"/>
        <v>0</v>
      </c>
      <c r="AU282" s="93">
        <f t="shared" si="75"/>
        <v>0</v>
      </c>
      <c r="AV282" s="93" t="str">
        <f t="shared" si="76"/>
        <v>01N</v>
      </c>
      <c r="AW282" s="94" t="str">
        <f t="shared" si="77"/>
        <v/>
      </c>
      <c r="AX282" s="95">
        <f>SUMIF(Calculs!$B$2:$B$34,AW282,Calculs!$C$2:$C$34)</f>
        <v>0</v>
      </c>
      <c r="AY282" s="95">
        <f>IF(K282&lt;&gt;"",IF(LEFT(K282,1)="S", Calculs!$C$55,0),0)</f>
        <v>0</v>
      </c>
      <c r="AZ282" s="95">
        <f>IF(L282&lt;&gt;"",IF(LEFT(L282,1)="S", Calculs!$C$51,0),0)</f>
        <v>0</v>
      </c>
      <c r="BA282" s="95">
        <f>IF(M282&lt;&gt;"",IF(LEFT(M282,1)="S", Calculs!$C$52,0),0)</f>
        <v>0</v>
      </c>
      <c r="BB282" s="96" t="str">
        <f t="shared" si="78"/>
        <v/>
      </c>
      <c r="BC282" s="207" t="str">
        <f t="shared" si="79"/>
        <v/>
      </c>
      <c r="BD282" s="96">
        <f>SUMIF(Calculs!$B$2:$B$34,BB282,Calculs!$C$2:$C$34)</f>
        <v>0</v>
      </c>
      <c r="BE282" s="95">
        <f>IF(Q282&lt;&gt;"",IF(LEFT(Q282,1)="S", Calculs!$C$52,0),0)</f>
        <v>0</v>
      </c>
      <c r="BF282" s="95">
        <f>IF(R282&lt;&gt;"",IF(LEFT(R282,1)="S", Calculs!$C$51,0),0)</f>
        <v>0</v>
      </c>
      <c r="BG282" s="95">
        <f>SUMIF(Calculs!$B$41:$B$46,LEFT(S282,2),Calculs!$C$41:$C$46)</f>
        <v>0</v>
      </c>
      <c r="BH282" s="95">
        <f>IF(T282&lt;&gt;"",IF(LEFT(T282,1)="S", Calculs!$C$48,0),0)</f>
        <v>0</v>
      </c>
      <c r="BI282" s="95">
        <f>IF(W282&lt;&gt;"",IF(LEFT(W282,3)="ETT", Calculs!$C$37,0),0)</f>
        <v>0</v>
      </c>
      <c r="BJ282" s="95">
        <f>IF(X282&lt;&gt;"",IF(LEFT(X282,1)="S", Calculs!$C$51,0),0)</f>
        <v>0</v>
      </c>
      <c r="BK282" s="95">
        <f>IF(Y282&lt;&gt;"",IF(LEFT(Y282,1)="S", Calculs!$C$52,0),0)</f>
        <v>0</v>
      </c>
      <c r="BL282" s="96" t="str">
        <f t="shared" si="80"/>
        <v/>
      </c>
      <c r="BM282" s="95">
        <f>SUMIF(Calculs!$B$32:$B$36,TRIM(BL282),Calculs!$C$32:$C$36)</f>
        <v>0</v>
      </c>
      <c r="BN282" s="95">
        <f>IF(V282&lt;&gt;"",IF(LEFT(V282,1)="S", SUMIF(Calculs!$B$57:$B$61, TRIM(BL282), Calculs!$C$57:$C$61),0),0)</f>
        <v>0</v>
      </c>
      <c r="BO282" s="93" t="str">
        <f t="shared" si="81"/>
        <v>N</v>
      </c>
      <c r="BP282" s="95">
        <f t="shared" si="82"/>
        <v>0</v>
      </c>
      <c r="BQ282" s="95" t="e">
        <f t="shared" si="83"/>
        <v>#VALUE!</v>
      </c>
      <c r="BR282" s="95" t="e">
        <f t="shared" si="84"/>
        <v>#VALUE!</v>
      </c>
    </row>
    <row r="283" spans="1:70" ht="12.75" customHeight="1">
      <c r="A283" s="81"/>
      <c r="B283" s="107"/>
      <c r="C283" s="1"/>
      <c r="D283" s="1"/>
      <c r="E283" s="1"/>
      <c r="F283" s="1"/>
      <c r="G283" s="1"/>
      <c r="H283" s="34"/>
      <c r="I283" s="83"/>
      <c r="J283" s="83"/>
      <c r="K283" s="83"/>
      <c r="L283" s="83"/>
      <c r="M283" s="83"/>
      <c r="N283" s="83"/>
      <c r="O283" s="83"/>
      <c r="P283" s="83"/>
      <c r="Q283" s="83"/>
      <c r="R283" s="1"/>
      <c r="S283" s="84"/>
      <c r="T283" s="84"/>
      <c r="V283" s="84"/>
      <c r="W283" s="83"/>
      <c r="X283" s="83"/>
      <c r="Y283" s="83"/>
      <c r="Z283" s="1"/>
      <c r="AA283" s="1"/>
      <c r="AB283" s="3"/>
      <c r="AC283" s="84"/>
      <c r="AD283" s="84"/>
      <c r="AE283" s="84"/>
      <c r="AF283" s="85"/>
      <c r="AG283" s="86"/>
      <c r="AH283" s="86"/>
      <c r="AI283" s="86"/>
      <c r="AJ283" s="86"/>
      <c r="AK283" s="87"/>
      <c r="AL283" s="87"/>
      <c r="AM283" s="87"/>
      <c r="AN283" s="87"/>
      <c r="AO283" s="88"/>
      <c r="AP283" s="89"/>
      <c r="AQ283" s="90" t="str">
        <f t="shared" si="71"/>
        <v/>
      </c>
      <c r="AR283" s="91">
        <f t="shared" si="72"/>
        <v>2</v>
      </c>
      <c r="AS283" s="92" t="str">
        <f t="shared" si="73"/>
        <v/>
      </c>
      <c r="AT283" s="93">
        <f t="shared" si="74"/>
        <v>0</v>
      </c>
      <c r="AU283" s="93">
        <f t="shared" si="75"/>
        <v>0</v>
      </c>
      <c r="AV283" s="93" t="str">
        <f t="shared" si="76"/>
        <v>01N</v>
      </c>
      <c r="AW283" s="94" t="str">
        <f t="shared" si="77"/>
        <v/>
      </c>
      <c r="AX283" s="95">
        <f>SUMIF(Calculs!$B$2:$B$34,AW283,Calculs!$C$2:$C$34)</f>
        <v>0</v>
      </c>
      <c r="AY283" s="95">
        <f>IF(K283&lt;&gt;"",IF(LEFT(K283,1)="S", Calculs!$C$55,0),0)</f>
        <v>0</v>
      </c>
      <c r="AZ283" s="95">
        <f>IF(L283&lt;&gt;"",IF(LEFT(L283,1)="S", Calculs!$C$51,0),0)</f>
        <v>0</v>
      </c>
      <c r="BA283" s="95">
        <f>IF(M283&lt;&gt;"",IF(LEFT(M283,1)="S", Calculs!$C$52,0),0)</f>
        <v>0</v>
      </c>
      <c r="BB283" s="96" t="str">
        <f t="shared" si="78"/>
        <v/>
      </c>
      <c r="BC283" s="207" t="str">
        <f t="shared" si="79"/>
        <v/>
      </c>
      <c r="BD283" s="96">
        <f>SUMIF(Calculs!$B$2:$B$34,BB283,Calculs!$C$2:$C$34)</f>
        <v>0</v>
      </c>
      <c r="BE283" s="95">
        <f>IF(Q283&lt;&gt;"",IF(LEFT(Q283,1)="S", Calculs!$C$52,0),0)</f>
        <v>0</v>
      </c>
      <c r="BF283" s="95">
        <f>IF(R283&lt;&gt;"",IF(LEFT(R283,1)="S", Calculs!$C$51,0),0)</f>
        <v>0</v>
      </c>
      <c r="BG283" s="95">
        <f>SUMIF(Calculs!$B$41:$B$46,LEFT(S283,2),Calculs!$C$41:$C$46)</f>
        <v>0</v>
      </c>
      <c r="BH283" s="95">
        <f>IF(T283&lt;&gt;"",IF(LEFT(T283,1)="S", Calculs!$C$48,0),0)</f>
        <v>0</v>
      </c>
      <c r="BI283" s="95">
        <f>IF(W283&lt;&gt;"",IF(LEFT(W283,3)="ETT", Calculs!$C$37,0),0)</f>
        <v>0</v>
      </c>
      <c r="BJ283" s="95">
        <f>IF(X283&lt;&gt;"",IF(LEFT(X283,1)="S", Calculs!$C$51,0),0)</f>
        <v>0</v>
      </c>
      <c r="BK283" s="95">
        <f>IF(Y283&lt;&gt;"",IF(LEFT(Y283,1)="S", Calculs!$C$52,0),0)</f>
        <v>0</v>
      </c>
      <c r="BL283" s="96" t="str">
        <f t="shared" si="80"/>
        <v/>
      </c>
      <c r="BM283" s="95">
        <f>SUMIF(Calculs!$B$32:$B$36,TRIM(BL283),Calculs!$C$32:$C$36)</f>
        <v>0</v>
      </c>
      <c r="BN283" s="95">
        <f>IF(V283&lt;&gt;"",IF(LEFT(V283,1)="S", SUMIF(Calculs!$B$57:$B$61, TRIM(BL283), Calculs!$C$57:$C$61),0),0)</f>
        <v>0</v>
      </c>
      <c r="BO283" s="93" t="str">
        <f t="shared" si="81"/>
        <v>N</v>
      </c>
      <c r="BP283" s="95">
        <f t="shared" si="82"/>
        <v>0</v>
      </c>
      <c r="BQ283" s="95" t="e">
        <f t="shared" si="83"/>
        <v>#VALUE!</v>
      </c>
      <c r="BR283" s="95" t="e">
        <f t="shared" si="84"/>
        <v>#VALUE!</v>
      </c>
    </row>
    <row r="284" spans="1:70" ht="12.75" customHeight="1">
      <c r="A284" s="81"/>
      <c r="B284" s="107"/>
      <c r="C284" s="1"/>
      <c r="D284" s="1"/>
      <c r="E284" s="1"/>
      <c r="F284" s="1"/>
      <c r="G284" s="1"/>
      <c r="H284" s="34"/>
      <c r="I284" s="83"/>
      <c r="J284" s="83"/>
      <c r="K284" s="83"/>
      <c r="L284" s="83"/>
      <c r="M284" s="83"/>
      <c r="N284" s="83"/>
      <c r="O284" s="83"/>
      <c r="P284" s="83"/>
      <c r="Q284" s="83"/>
      <c r="R284" s="1"/>
      <c r="S284" s="84"/>
      <c r="T284" s="84"/>
      <c r="V284" s="84"/>
      <c r="W284" s="83"/>
      <c r="X284" s="83"/>
      <c r="Y284" s="83"/>
      <c r="Z284" s="1"/>
      <c r="AA284" s="1"/>
      <c r="AB284" s="3"/>
      <c r="AC284" s="84"/>
      <c r="AD284" s="84"/>
      <c r="AE284" s="84"/>
      <c r="AF284" s="85"/>
      <c r="AG284" s="86"/>
      <c r="AH284" s="86"/>
      <c r="AI284" s="86"/>
      <c r="AJ284" s="86"/>
      <c r="AK284" s="87"/>
      <c r="AL284" s="87"/>
      <c r="AM284" s="87"/>
      <c r="AN284" s="87"/>
      <c r="AO284" s="88"/>
      <c r="AP284" s="89"/>
      <c r="AQ284" s="90" t="str">
        <f t="shared" si="71"/>
        <v/>
      </c>
      <c r="AR284" s="91">
        <f t="shared" si="72"/>
        <v>2</v>
      </c>
      <c r="AS284" s="92" t="str">
        <f t="shared" si="73"/>
        <v/>
      </c>
      <c r="AT284" s="93">
        <f t="shared" si="74"/>
        <v>0</v>
      </c>
      <c r="AU284" s="93">
        <f t="shared" si="75"/>
        <v>0</v>
      </c>
      <c r="AV284" s="93" t="str">
        <f t="shared" si="76"/>
        <v>01N</v>
      </c>
      <c r="AW284" s="94" t="str">
        <f t="shared" si="77"/>
        <v/>
      </c>
      <c r="AX284" s="95">
        <f>SUMIF(Calculs!$B$2:$B$34,AW284,Calculs!$C$2:$C$34)</f>
        <v>0</v>
      </c>
      <c r="AY284" s="95">
        <f>IF(K284&lt;&gt;"",IF(LEFT(K284,1)="S", Calculs!$C$55,0),0)</f>
        <v>0</v>
      </c>
      <c r="AZ284" s="95">
        <f>IF(L284&lt;&gt;"",IF(LEFT(L284,1)="S", Calculs!$C$51,0),0)</f>
        <v>0</v>
      </c>
      <c r="BA284" s="95">
        <f>IF(M284&lt;&gt;"",IF(LEFT(M284,1)="S", Calculs!$C$52,0),0)</f>
        <v>0</v>
      </c>
      <c r="BB284" s="96" t="str">
        <f t="shared" si="78"/>
        <v/>
      </c>
      <c r="BC284" s="207" t="str">
        <f t="shared" si="79"/>
        <v/>
      </c>
      <c r="BD284" s="96">
        <f>SUMIF(Calculs!$B$2:$B$34,BB284,Calculs!$C$2:$C$34)</f>
        <v>0</v>
      </c>
      <c r="BE284" s="95">
        <f>IF(Q284&lt;&gt;"",IF(LEFT(Q284,1)="S", Calculs!$C$52,0),0)</f>
        <v>0</v>
      </c>
      <c r="BF284" s="95">
        <f>IF(R284&lt;&gt;"",IF(LEFT(R284,1)="S", Calculs!$C$51,0),0)</f>
        <v>0</v>
      </c>
      <c r="BG284" s="95">
        <f>SUMIF(Calculs!$B$41:$B$46,LEFT(S284,2),Calculs!$C$41:$C$46)</f>
        <v>0</v>
      </c>
      <c r="BH284" s="95">
        <f>IF(T284&lt;&gt;"",IF(LEFT(T284,1)="S", Calculs!$C$48,0),0)</f>
        <v>0</v>
      </c>
      <c r="BI284" s="95">
        <f>IF(W284&lt;&gt;"",IF(LEFT(W284,3)="ETT", Calculs!$C$37,0),0)</f>
        <v>0</v>
      </c>
      <c r="BJ284" s="95">
        <f>IF(X284&lt;&gt;"",IF(LEFT(X284,1)="S", Calculs!$C$51,0),0)</f>
        <v>0</v>
      </c>
      <c r="BK284" s="95">
        <f>IF(Y284&lt;&gt;"",IF(LEFT(Y284,1)="S", Calculs!$C$52,0),0)</f>
        <v>0</v>
      </c>
      <c r="BL284" s="96" t="str">
        <f t="shared" si="80"/>
        <v/>
      </c>
      <c r="BM284" s="95">
        <f>SUMIF(Calculs!$B$32:$B$36,TRIM(BL284),Calculs!$C$32:$C$36)</f>
        <v>0</v>
      </c>
      <c r="BN284" s="95">
        <f>IF(V284&lt;&gt;"",IF(LEFT(V284,1)="S", SUMIF(Calculs!$B$57:$B$61, TRIM(BL284), Calculs!$C$57:$C$61),0),0)</f>
        <v>0</v>
      </c>
      <c r="BO284" s="93" t="str">
        <f t="shared" si="81"/>
        <v>N</v>
      </c>
      <c r="BP284" s="95">
        <f t="shared" si="82"/>
        <v>0</v>
      </c>
      <c r="BQ284" s="95" t="e">
        <f t="shared" si="83"/>
        <v>#VALUE!</v>
      </c>
      <c r="BR284" s="95" t="e">
        <f t="shared" si="84"/>
        <v>#VALUE!</v>
      </c>
    </row>
    <row r="285" spans="1:70" ht="12.75" customHeight="1">
      <c r="A285" s="81"/>
      <c r="B285" s="107"/>
      <c r="C285" s="1"/>
      <c r="D285" s="1"/>
      <c r="E285" s="1"/>
      <c r="F285" s="1"/>
      <c r="G285" s="1"/>
      <c r="H285" s="34"/>
      <c r="I285" s="83"/>
      <c r="J285" s="83"/>
      <c r="K285" s="83"/>
      <c r="L285" s="83"/>
      <c r="M285" s="83"/>
      <c r="N285" s="83"/>
      <c r="O285" s="83"/>
      <c r="P285" s="83"/>
      <c r="Q285" s="83"/>
      <c r="R285" s="1"/>
      <c r="S285" s="84"/>
      <c r="T285" s="84"/>
      <c r="V285" s="84"/>
      <c r="W285" s="83"/>
      <c r="X285" s="83"/>
      <c r="Y285" s="83"/>
      <c r="Z285" s="1"/>
      <c r="AA285" s="1"/>
      <c r="AB285" s="3"/>
      <c r="AC285" s="84"/>
      <c r="AD285" s="84"/>
      <c r="AE285" s="84"/>
      <c r="AF285" s="85"/>
      <c r="AG285" s="86"/>
      <c r="AH285" s="86"/>
      <c r="AI285" s="86"/>
      <c r="AJ285" s="86"/>
      <c r="AK285" s="87"/>
      <c r="AL285" s="87"/>
      <c r="AM285" s="87"/>
      <c r="AN285" s="87"/>
      <c r="AO285" s="88"/>
      <c r="AP285" s="89"/>
      <c r="AQ285" s="90" t="str">
        <f t="shared" si="71"/>
        <v/>
      </c>
      <c r="AR285" s="91">
        <f t="shared" si="72"/>
        <v>2</v>
      </c>
      <c r="AS285" s="92" t="str">
        <f t="shared" si="73"/>
        <v/>
      </c>
      <c r="AT285" s="93">
        <f t="shared" si="74"/>
        <v>0</v>
      </c>
      <c r="AU285" s="93">
        <f t="shared" si="75"/>
        <v>0</v>
      </c>
      <c r="AV285" s="93" t="str">
        <f t="shared" si="76"/>
        <v>01N</v>
      </c>
      <c r="AW285" s="94" t="str">
        <f t="shared" si="77"/>
        <v/>
      </c>
      <c r="AX285" s="95">
        <f>SUMIF(Calculs!$B$2:$B$34,AW285,Calculs!$C$2:$C$34)</f>
        <v>0</v>
      </c>
      <c r="AY285" s="95">
        <f>IF(K285&lt;&gt;"",IF(LEFT(K285,1)="S", Calculs!$C$55,0),0)</f>
        <v>0</v>
      </c>
      <c r="AZ285" s="95">
        <f>IF(L285&lt;&gt;"",IF(LEFT(L285,1)="S", Calculs!$C$51,0),0)</f>
        <v>0</v>
      </c>
      <c r="BA285" s="95">
        <f>IF(M285&lt;&gt;"",IF(LEFT(M285,1)="S", Calculs!$C$52,0),0)</f>
        <v>0</v>
      </c>
      <c r="BB285" s="96" t="str">
        <f t="shared" si="78"/>
        <v/>
      </c>
      <c r="BC285" s="207" t="str">
        <f t="shared" si="79"/>
        <v/>
      </c>
      <c r="BD285" s="96">
        <f>SUMIF(Calculs!$B$2:$B$34,BB285,Calculs!$C$2:$C$34)</f>
        <v>0</v>
      </c>
      <c r="BE285" s="95">
        <f>IF(Q285&lt;&gt;"",IF(LEFT(Q285,1)="S", Calculs!$C$52,0),0)</f>
        <v>0</v>
      </c>
      <c r="BF285" s="95">
        <f>IF(R285&lt;&gt;"",IF(LEFT(R285,1)="S", Calculs!$C$51,0),0)</f>
        <v>0</v>
      </c>
      <c r="BG285" s="95">
        <f>SUMIF(Calculs!$B$41:$B$46,LEFT(S285,2),Calculs!$C$41:$C$46)</f>
        <v>0</v>
      </c>
      <c r="BH285" s="95">
        <f>IF(T285&lt;&gt;"",IF(LEFT(T285,1)="S", Calculs!$C$48,0),0)</f>
        <v>0</v>
      </c>
      <c r="BI285" s="95">
        <f>IF(W285&lt;&gt;"",IF(LEFT(W285,3)="ETT", Calculs!$C$37,0),0)</f>
        <v>0</v>
      </c>
      <c r="BJ285" s="95">
        <f>IF(X285&lt;&gt;"",IF(LEFT(X285,1)="S", Calculs!$C$51,0),0)</f>
        <v>0</v>
      </c>
      <c r="BK285" s="95">
        <f>IF(Y285&lt;&gt;"",IF(LEFT(Y285,1)="S", Calculs!$C$52,0),0)</f>
        <v>0</v>
      </c>
      <c r="BL285" s="96" t="str">
        <f t="shared" si="80"/>
        <v/>
      </c>
      <c r="BM285" s="95">
        <f>SUMIF(Calculs!$B$32:$B$36,TRIM(BL285),Calculs!$C$32:$C$36)</f>
        <v>0</v>
      </c>
      <c r="BN285" s="95">
        <f>IF(V285&lt;&gt;"",IF(LEFT(V285,1)="S", SUMIF(Calculs!$B$57:$B$61, TRIM(BL285), Calculs!$C$57:$C$61),0),0)</f>
        <v>0</v>
      </c>
      <c r="BO285" s="93" t="str">
        <f t="shared" si="81"/>
        <v>N</v>
      </c>
      <c r="BP285" s="95">
        <f t="shared" si="82"/>
        <v>0</v>
      </c>
      <c r="BQ285" s="95" t="e">
        <f t="shared" si="83"/>
        <v>#VALUE!</v>
      </c>
      <c r="BR285" s="95" t="e">
        <f t="shared" si="84"/>
        <v>#VALUE!</v>
      </c>
    </row>
    <row r="286" spans="1:70" ht="12.75" customHeight="1">
      <c r="A286" s="81"/>
      <c r="B286" s="107"/>
      <c r="C286" s="1"/>
      <c r="D286" s="1"/>
      <c r="E286" s="1"/>
      <c r="F286" s="1"/>
      <c r="G286" s="1"/>
      <c r="H286" s="34"/>
      <c r="I286" s="83"/>
      <c r="J286" s="83"/>
      <c r="K286" s="83"/>
      <c r="L286" s="83"/>
      <c r="M286" s="83"/>
      <c r="N286" s="83"/>
      <c r="O286" s="83"/>
      <c r="P286" s="83"/>
      <c r="Q286" s="83"/>
      <c r="R286" s="1"/>
      <c r="S286" s="84"/>
      <c r="T286" s="84"/>
      <c r="V286" s="84"/>
      <c r="W286" s="83"/>
      <c r="X286" s="83"/>
      <c r="Y286" s="83"/>
      <c r="Z286" s="1"/>
      <c r="AA286" s="1"/>
      <c r="AB286" s="3"/>
      <c r="AC286" s="84"/>
      <c r="AD286" s="84"/>
      <c r="AE286" s="84"/>
      <c r="AF286" s="85"/>
      <c r="AG286" s="86"/>
      <c r="AH286" s="86"/>
      <c r="AI286" s="86"/>
      <c r="AJ286" s="86"/>
      <c r="AK286" s="87"/>
      <c r="AL286" s="87"/>
      <c r="AM286" s="87"/>
      <c r="AN286" s="87"/>
      <c r="AO286" s="88"/>
      <c r="AP286" s="89"/>
      <c r="AQ286" s="90" t="str">
        <f t="shared" si="71"/>
        <v/>
      </c>
      <c r="AR286" s="91">
        <f t="shared" si="72"/>
        <v>2</v>
      </c>
      <c r="AS286" s="92" t="str">
        <f t="shared" si="73"/>
        <v/>
      </c>
      <c r="AT286" s="93">
        <f t="shared" si="74"/>
        <v>0</v>
      </c>
      <c r="AU286" s="93">
        <f t="shared" si="75"/>
        <v>0</v>
      </c>
      <c r="AV286" s="93" t="str">
        <f t="shared" si="76"/>
        <v>01N</v>
      </c>
      <c r="AW286" s="94" t="str">
        <f t="shared" si="77"/>
        <v/>
      </c>
      <c r="AX286" s="95">
        <f>SUMIF(Calculs!$B$2:$B$34,AW286,Calculs!$C$2:$C$34)</f>
        <v>0</v>
      </c>
      <c r="AY286" s="95">
        <f>IF(K286&lt;&gt;"",IF(LEFT(K286,1)="S", Calculs!$C$55,0),0)</f>
        <v>0</v>
      </c>
      <c r="AZ286" s="95">
        <f>IF(L286&lt;&gt;"",IF(LEFT(L286,1)="S", Calculs!$C$51,0),0)</f>
        <v>0</v>
      </c>
      <c r="BA286" s="95">
        <f>IF(M286&lt;&gt;"",IF(LEFT(M286,1)="S", Calculs!$C$52,0),0)</f>
        <v>0</v>
      </c>
      <c r="BB286" s="96" t="str">
        <f t="shared" si="78"/>
        <v/>
      </c>
      <c r="BC286" s="207" t="str">
        <f t="shared" si="79"/>
        <v/>
      </c>
      <c r="BD286" s="96">
        <f>SUMIF(Calculs!$B$2:$B$34,BB286,Calculs!$C$2:$C$34)</f>
        <v>0</v>
      </c>
      <c r="BE286" s="95">
        <f>IF(Q286&lt;&gt;"",IF(LEFT(Q286,1)="S", Calculs!$C$52,0),0)</f>
        <v>0</v>
      </c>
      <c r="BF286" s="95">
        <f>IF(R286&lt;&gt;"",IF(LEFT(R286,1)="S", Calculs!$C$51,0),0)</f>
        <v>0</v>
      </c>
      <c r="BG286" s="95">
        <f>SUMIF(Calculs!$B$41:$B$46,LEFT(S286,2),Calculs!$C$41:$C$46)</f>
        <v>0</v>
      </c>
      <c r="BH286" s="95">
        <f>IF(T286&lt;&gt;"",IF(LEFT(T286,1)="S", Calculs!$C$48,0),0)</f>
        <v>0</v>
      </c>
      <c r="BI286" s="95">
        <f>IF(W286&lt;&gt;"",IF(LEFT(W286,3)="ETT", Calculs!$C$37,0),0)</f>
        <v>0</v>
      </c>
      <c r="BJ286" s="95">
        <f>IF(X286&lt;&gt;"",IF(LEFT(X286,1)="S", Calculs!$C$51,0),0)</f>
        <v>0</v>
      </c>
      <c r="BK286" s="95">
        <f>IF(Y286&lt;&gt;"",IF(LEFT(Y286,1)="S", Calculs!$C$52,0),0)</f>
        <v>0</v>
      </c>
      <c r="BL286" s="96" t="str">
        <f t="shared" si="80"/>
        <v/>
      </c>
      <c r="BM286" s="95">
        <f>SUMIF(Calculs!$B$32:$B$36,TRIM(BL286),Calculs!$C$32:$C$36)</f>
        <v>0</v>
      </c>
      <c r="BN286" s="95">
        <f>IF(V286&lt;&gt;"",IF(LEFT(V286,1)="S", SUMIF(Calculs!$B$57:$B$61, TRIM(BL286), Calculs!$C$57:$C$61),0),0)</f>
        <v>0</v>
      </c>
      <c r="BO286" s="93" t="str">
        <f t="shared" si="81"/>
        <v>N</v>
      </c>
      <c r="BP286" s="95">
        <f t="shared" si="82"/>
        <v>0</v>
      </c>
      <c r="BQ286" s="95" t="e">
        <f t="shared" si="83"/>
        <v>#VALUE!</v>
      </c>
      <c r="BR286" s="95" t="e">
        <f t="shared" si="84"/>
        <v>#VALUE!</v>
      </c>
    </row>
    <row r="287" spans="1:70" ht="12.75" customHeight="1">
      <c r="A287" s="81"/>
      <c r="B287" s="107"/>
      <c r="C287" s="1"/>
      <c r="D287" s="1"/>
      <c r="E287" s="1"/>
      <c r="F287" s="1"/>
      <c r="G287" s="1"/>
      <c r="H287" s="34"/>
      <c r="I287" s="83"/>
      <c r="J287" s="83"/>
      <c r="K287" s="83"/>
      <c r="L287" s="83"/>
      <c r="M287" s="83"/>
      <c r="N287" s="83"/>
      <c r="O287" s="83"/>
      <c r="P287" s="83"/>
      <c r="Q287" s="83"/>
      <c r="R287" s="1"/>
      <c r="S287" s="84"/>
      <c r="T287" s="84"/>
      <c r="V287" s="84"/>
      <c r="W287" s="83"/>
      <c r="X287" s="83"/>
      <c r="Y287" s="83"/>
      <c r="Z287" s="1"/>
      <c r="AA287" s="1"/>
      <c r="AB287" s="3"/>
      <c r="AC287" s="84"/>
      <c r="AD287" s="84"/>
      <c r="AE287" s="84"/>
      <c r="AF287" s="85"/>
      <c r="AG287" s="86"/>
      <c r="AH287" s="86"/>
      <c r="AI287" s="86"/>
      <c r="AJ287" s="86"/>
      <c r="AK287" s="87"/>
      <c r="AL287" s="87"/>
      <c r="AM287" s="87"/>
      <c r="AN287" s="87"/>
      <c r="AO287" s="88"/>
      <c r="AP287" s="89"/>
      <c r="AQ287" s="90" t="str">
        <f t="shared" si="71"/>
        <v/>
      </c>
      <c r="AR287" s="91">
        <f t="shared" si="72"/>
        <v>2</v>
      </c>
      <c r="AS287" s="92" t="str">
        <f t="shared" si="73"/>
        <v/>
      </c>
      <c r="AT287" s="93">
        <f t="shared" si="74"/>
        <v>0</v>
      </c>
      <c r="AU287" s="93">
        <f t="shared" si="75"/>
        <v>0</v>
      </c>
      <c r="AV287" s="93" t="str">
        <f t="shared" si="76"/>
        <v>01N</v>
      </c>
      <c r="AW287" s="94" t="str">
        <f t="shared" si="77"/>
        <v/>
      </c>
      <c r="AX287" s="95">
        <f>SUMIF(Calculs!$B$2:$B$34,AW287,Calculs!$C$2:$C$34)</f>
        <v>0</v>
      </c>
      <c r="AY287" s="95">
        <f>IF(K287&lt;&gt;"",IF(LEFT(K287,1)="S", Calculs!$C$55,0),0)</f>
        <v>0</v>
      </c>
      <c r="AZ287" s="95">
        <f>IF(L287&lt;&gt;"",IF(LEFT(L287,1)="S", Calculs!$C$51,0),0)</f>
        <v>0</v>
      </c>
      <c r="BA287" s="95">
        <f>IF(M287&lt;&gt;"",IF(LEFT(M287,1)="S", Calculs!$C$52,0),0)</f>
        <v>0</v>
      </c>
      <c r="BB287" s="96" t="str">
        <f t="shared" si="78"/>
        <v/>
      </c>
      <c r="BC287" s="207" t="str">
        <f t="shared" si="79"/>
        <v/>
      </c>
      <c r="BD287" s="96">
        <f>SUMIF(Calculs!$B$2:$B$34,BB287,Calculs!$C$2:$C$34)</f>
        <v>0</v>
      </c>
      <c r="BE287" s="95">
        <f>IF(Q287&lt;&gt;"",IF(LEFT(Q287,1)="S", Calculs!$C$52,0),0)</f>
        <v>0</v>
      </c>
      <c r="BF287" s="95">
        <f>IF(R287&lt;&gt;"",IF(LEFT(R287,1)="S", Calculs!$C$51,0),0)</f>
        <v>0</v>
      </c>
      <c r="BG287" s="95">
        <f>SUMIF(Calculs!$B$41:$B$46,LEFT(S287,2),Calculs!$C$41:$C$46)</f>
        <v>0</v>
      </c>
      <c r="BH287" s="95">
        <f>IF(T287&lt;&gt;"",IF(LEFT(T287,1)="S", Calculs!$C$48,0),0)</f>
        <v>0</v>
      </c>
      <c r="BI287" s="95">
        <f>IF(W287&lt;&gt;"",IF(LEFT(W287,3)="ETT", Calculs!$C$37,0),0)</f>
        <v>0</v>
      </c>
      <c r="BJ287" s="95">
        <f>IF(X287&lt;&gt;"",IF(LEFT(X287,1)="S", Calculs!$C$51,0),0)</f>
        <v>0</v>
      </c>
      <c r="BK287" s="95">
        <f>IF(Y287&lt;&gt;"",IF(LEFT(Y287,1)="S", Calculs!$C$52,0),0)</f>
        <v>0</v>
      </c>
      <c r="BL287" s="96" t="str">
        <f t="shared" si="80"/>
        <v/>
      </c>
      <c r="BM287" s="95">
        <f>SUMIF(Calculs!$B$32:$B$36,TRIM(BL287),Calculs!$C$32:$C$36)</f>
        <v>0</v>
      </c>
      <c r="BN287" s="95">
        <f>IF(V287&lt;&gt;"",IF(LEFT(V287,1)="S", SUMIF(Calculs!$B$57:$B$61, TRIM(BL287), Calculs!$C$57:$C$61),0),0)</f>
        <v>0</v>
      </c>
      <c r="BO287" s="93" t="str">
        <f t="shared" si="81"/>
        <v>N</v>
      </c>
      <c r="BP287" s="95">
        <f t="shared" si="82"/>
        <v>0</v>
      </c>
      <c r="BQ287" s="95" t="e">
        <f t="shared" si="83"/>
        <v>#VALUE!</v>
      </c>
      <c r="BR287" s="95" t="e">
        <f t="shared" si="84"/>
        <v>#VALUE!</v>
      </c>
    </row>
    <row r="288" spans="1:70" ht="12.75" customHeight="1">
      <c r="A288" s="81"/>
      <c r="B288" s="107"/>
      <c r="C288" s="1"/>
      <c r="D288" s="1"/>
      <c r="E288" s="1"/>
      <c r="F288" s="1"/>
      <c r="G288" s="1"/>
      <c r="H288" s="34"/>
      <c r="I288" s="83"/>
      <c r="J288" s="83"/>
      <c r="K288" s="83"/>
      <c r="L288" s="83"/>
      <c r="M288" s="83"/>
      <c r="N288" s="83"/>
      <c r="O288" s="83"/>
      <c r="P288" s="83"/>
      <c r="Q288" s="83"/>
      <c r="R288" s="1"/>
      <c r="S288" s="84"/>
      <c r="T288" s="84"/>
      <c r="V288" s="84"/>
      <c r="W288" s="83"/>
      <c r="X288" s="83"/>
      <c r="Y288" s="83"/>
      <c r="Z288" s="1"/>
      <c r="AA288" s="1"/>
      <c r="AB288" s="3"/>
      <c r="AC288" s="84"/>
      <c r="AD288" s="84"/>
      <c r="AE288" s="84"/>
      <c r="AF288" s="85"/>
      <c r="AG288" s="86"/>
      <c r="AH288" s="86"/>
      <c r="AI288" s="86"/>
      <c r="AJ288" s="86"/>
      <c r="AK288" s="87"/>
      <c r="AL288" s="87"/>
      <c r="AM288" s="87"/>
      <c r="AN288" s="87"/>
      <c r="AO288" s="88"/>
      <c r="AP288" s="89"/>
      <c r="AQ288" s="90" t="str">
        <f t="shared" si="71"/>
        <v/>
      </c>
      <c r="AR288" s="91">
        <f t="shared" si="72"/>
        <v>2</v>
      </c>
      <c r="AS288" s="92" t="str">
        <f t="shared" si="73"/>
        <v/>
      </c>
      <c r="AT288" s="93">
        <f t="shared" si="74"/>
        <v>0</v>
      </c>
      <c r="AU288" s="93">
        <f t="shared" si="75"/>
        <v>0</v>
      </c>
      <c r="AV288" s="93" t="str">
        <f t="shared" si="76"/>
        <v>01N</v>
      </c>
      <c r="AW288" s="94" t="str">
        <f t="shared" si="77"/>
        <v/>
      </c>
      <c r="AX288" s="95">
        <f>SUMIF(Calculs!$B$2:$B$34,AW288,Calculs!$C$2:$C$34)</f>
        <v>0</v>
      </c>
      <c r="AY288" s="95">
        <f>IF(K288&lt;&gt;"",IF(LEFT(K288,1)="S", Calculs!$C$55,0),0)</f>
        <v>0</v>
      </c>
      <c r="AZ288" s="95">
        <f>IF(L288&lt;&gt;"",IF(LEFT(L288,1)="S", Calculs!$C$51,0),0)</f>
        <v>0</v>
      </c>
      <c r="BA288" s="95">
        <f>IF(M288&lt;&gt;"",IF(LEFT(M288,1)="S", Calculs!$C$52,0),0)</f>
        <v>0</v>
      </c>
      <c r="BB288" s="96" t="str">
        <f t="shared" si="78"/>
        <v/>
      </c>
      <c r="BC288" s="207" t="str">
        <f t="shared" si="79"/>
        <v/>
      </c>
      <c r="BD288" s="96">
        <f>SUMIF(Calculs!$B$2:$B$34,BB288,Calculs!$C$2:$C$34)</f>
        <v>0</v>
      </c>
      <c r="BE288" s="95">
        <f>IF(Q288&lt;&gt;"",IF(LEFT(Q288,1)="S", Calculs!$C$52,0),0)</f>
        <v>0</v>
      </c>
      <c r="BF288" s="95">
        <f>IF(R288&lt;&gt;"",IF(LEFT(R288,1)="S", Calculs!$C$51,0),0)</f>
        <v>0</v>
      </c>
      <c r="BG288" s="95">
        <f>SUMIF(Calculs!$B$41:$B$46,LEFT(S288,2),Calculs!$C$41:$C$46)</f>
        <v>0</v>
      </c>
      <c r="BH288" s="95">
        <f>IF(T288&lt;&gt;"",IF(LEFT(T288,1)="S", Calculs!$C$48,0),0)</f>
        <v>0</v>
      </c>
      <c r="BI288" s="95">
        <f>IF(W288&lt;&gt;"",IF(LEFT(W288,3)="ETT", Calculs!$C$37,0),0)</f>
        <v>0</v>
      </c>
      <c r="BJ288" s="95">
        <f>IF(X288&lt;&gt;"",IF(LEFT(X288,1)="S", Calculs!$C$51,0),0)</f>
        <v>0</v>
      </c>
      <c r="BK288" s="95">
        <f>IF(Y288&lt;&gt;"",IF(LEFT(Y288,1)="S", Calculs!$C$52,0),0)</f>
        <v>0</v>
      </c>
      <c r="BL288" s="96" t="str">
        <f t="shared" si="80"/>
        <v/>
      </c>
      <c r="BM288" s="95">
        <f>SUMIF(Calculs!$B$32:$B$36,TRIM(BL288),Calculs!$C$32:$C$36)</f>
        <v>0</v>
      </c>
      <c r="BN288" s="95">
        <f>IF(V288&lt;&gt;"",IF(LEFT(V288,1)="S", SUMIF(Calculs!$B$57:$B$61, TRIM(BL288), Calculs!$C$57:$C$61),0),0)</f>
        <v>0</v>
      </c>
      <c r="BO288" s="93" t="str">
        <f t="shared" si="81"/>
        <v>N</v>
      </c>
      <c r="BP288" s="95">
        <f t="shared" si="82"/>
        <v>0</v>
      </c>
      <c r="BQ288" s="95" t="e">
        <f t="shared" si="83"/>
        <v>#VALUE!</v>
      </c>
      <c r="BR288" s="95" t="e">
        <f t="shared" si="84"/>
        <v>#VALUE!</v>
      </c>
    </row>
    <row r="289" spans="1:70" ht="12.75" customHeight="1">
      <c r="A289" s="81"/>
      <c r="B289" s="107"/>
      <c r="C289" s="1"/>
      <c r="D289" s="1"/>
      <c r="E289" s="1"/>
      <c r="F289" s="1"/>
      <c r="G289" s="1"/>
      <c r="H289" s="34"/>
      <c r="I289" s="83"/>
      <c r="J289" s="83"/>
      <c r="K289" s="83"/>
      <c r="L289" s="83"/>
      <c r="M289" s="83"/>
      <c r="N289" s="83"/>
      <c r="O289" s="83"/>
      <c r="P289" s="83"/>
      <c r="Q289" s="83"/>
      <c r="R289" s="1"/>
      <c r="S289" s="84"/>
      <c r="T289" s="84"/>
      <c r="V289" s="84"/>
      <c r="W289" s="83"/>
      <c r="X289" s="83"/>
      <c r="Y289" s="83"/>
      <c r="Z289" s="1"/>
      <c r="AA289" s="1"/>
      <c r="AB289" s="3"/>
      <c r="AC289" s="84"/>
      <c r="AD289" s="84"/>
      <c r="AE289" s="84"/>
      <c r="AF289" s="85"/>
      <c r="AG289" s="86"/>
      <c r="AH289" s="86"/>
      <c r="AI289" s="86"/>
      <c r="AJ289" s="86"/>
      <c r="AK289" s="87"/>
      <c r="AL289" s="87"/>
      <c r="AM289" s="87"/>
      <c r="AN289" s="87"/>
      <c r="AO289" s="88"/>
      <c r="AP289" s="89"/>
      <c r="AQ289" s="90" t="str">
        <f t="shared" si="71"/>
        <v/>
      </c>
      <c r="AR289" s="91">
        <f t="shared" si="72"/>
        <v>2</v>
      </c>
      <c r="AS289" s="92" t="str">
        <f t="shared" si="73"/>
        <v/>
      </c>
      <c r="AT289" s="93">
        <f t="shared" si="74"/>
        <v>0</v>
      </c>
      <c r="AU289" s="93">
        <f t="shared" si="75"/>
        <v>0</v>
      </c>
      <c r="AV289" s="93" t="str">
        <f t="shared" si="76"/>
        <v>01N</v>
      </c>
      <c r="AW289" s="94" t="str">
        <f t="shared" si="77"/>
        <v/>
      </c>
      <c r="AX289" s="95">
        <f>SUMIF(Calculs!$B$2:$B$34,AW289,Calculs!$C$2:$C$34)</f>
        <v>0</v>
      </c>
      <c r="AY289" s="95">
        <f>IF(K289&lt;&gt;"",IF(LEFT(K289,1)="S", Calculs!$C$55,0),0)</f>
        <v>0</v>
      </c>
      <c r="AZ289" s="95">
        <f>IF(L289&lt;&gt;"",IF(LEFT(L289,1)="S", Calculs!$C$51,0),0)</f>
        <v>0</v>
      </c>
      <c r="BA289" s="95">
        <f>IF(M289&lt;&gt;"",IF(LEFT(M289,1)="S", Calculs!$C$52,0),0)</f>
        <v>0</v>
      </c>
      <c r="BB289" s="96" t="str">
        <f t="shared" si="78"/>
        <v/>
      </c>
      <c r="BC289" s="207" t="str">
        <f t="shared" si="79"/>
        <v/>
      </c>
      <c r="BD289" s="96">
        <f>SUMIF(Calculs!$B$2:$B$34,BB289,Calculs!$C$2:$C$34)</f>
        <v>0</v>
      </c>
      <c r="BE289" s="95">
        <f>IF(Q289&lt;&gt;"",IF(LEFT(Q289,1)="S", Calculs!$C$52,0),0)</f>
        <v>0</v>
      </c>
      <c r="BF289" s="95">
        <f>IF(R289&lt;&gt;"",IF(LEFT(R289,1)="S", Calculs!$C$51,0),0)</f>
        <v>0</v>
      </c>
      <c r="BG289" s="95">
        <f>SUMIF(Calculs!$B$41:$B$46,LEFT(S289,2),Calculs!$C$41:$C$46)</f>
        <v>0</v>
      </c>
      <c r="BH289" s="95">
        <f>IF(T289&lt;&gt;"",IF(LEFT(T289,1)="S", Calculs!$C$48,0),0)</f>
        <v>0</v>
      </c>
      <c r="BI289" s="95">
        <f>IF(W289&lt;&gt;"",IF(LEFT(W289,3)="ETT", Calculs!$C$37,0),0)</f>
        <v>0</v>
      </c>
      <c r="BJ289" s="95">
        <f>IF(X289&lt;&gt;"",IF(LEFT(X289,1)="S", Calculs!$C$51,0),0)</f>
        <v>0</v>
      </c>
      <c r="BK289" s="95">
        <f>IF(Y289&lt;&gt;"",IF(LEFT(Y289,1)="S", Calculs!$C$52,0),0)</f>
        <v>0</v>
      </c>
      <c r="BL289" s="96" t="str">
        <f t="shared" si="80"/>
        <v/>
      </c>
      <c r="BM289" s="95">
        <f>SUMIF(Calculs!$B$32:$B$36,TRIM(BL289),Calculs!$C$32:$C$36)</f>
        <v>0</v>
      </c>
      <c r="BN289" s="95">
        <f>IF(V289&lt;&gt;"",IF(LEFT(V289,1)="S", SUMIF(Calculs!$B$57:$B$61, TRIM(BL289), Calculs!$C$57:$C$61),0),0)</f>
        <v>0</v>
      </c>
      <c r="BO289" s="93" t="str">
        <f t="shared" si="81"/>
        <v>N</v>
      </c>
      <c r="BP289" s="95">
        <f t="shared" si="82"/>
        <v>0</v>
      </c>
      <c r="BQ289" s="95" t="e">
        <f t="shared" si="83"/>
        <v>#VALUE!</v>
      </c>
      <c r="BR289" s="95" t="e">
        <f t="shared" si="84"/>
        <v>#VALUE!</v>
      </c>
    </row>
    <row r="290" spans="1:70" ht="12.75" customHeight="1">
      <c r="A290" s="81"/>
      <c r="B290" s="107"/>
      <c r="C290" s="1"/>
      <c r="D290" s="1"/>
      <c r="E290" s="1"/>
      <c r="F290" s="1"/>
      <c r="G290" s="1"/>
      <c r="H290" s="34"/>
      <c r="I290" s="83"/>
      <c r="J290" s="83"/>
      <c r="K290" s="83"/>
      <c r="L290" s="83"/>
      <c r="M290" s="83"/>
      <c r="N290" s="83"/>
      <c r="O290" s="83"/>
      <c r="P290" s="83"/>
      <c r="Q290" s="83"/>
      <c r="R290" s="1"/>
      <c r="S290" s="84"/>
      <c r="T290" s="84"/>
      <c r="V290" s="84"/>
      <c r="W290" s="83"/>
      <c r="X290" s="83"/>
      <c r="Y290" s="83"/>
      <c r="Z290" s="1"/>
      <c r="AA290" s="1"/>
      <c r="AB290" s="3"/>
      <c r="AC290" s="84"/>
      <c r="AD290" s="84"/>
      <c r="AE290" s="84"/>
      <c r="AF290" s="85"/>
      <c r="AG290" s="86"/>
      <c r="AH290" s="86"/>
      <c r="AI290" s="86"/>
      <c r="AJ290" s="86"/>
      <c r="AK290" s="87"/>
      <c r="AL290" s="87"/>
      <c r="AM290" s="87"/>
      <c r="AN290" s="87"/>
      <c r="AO290" s="88"/>
      <c r="AP290" s="89"/>
      <c r="AQ290" s="90" t="str">
        <f t="shared" si="71"/>
        <v/>
      </c>
      <c r="AR290" s="91">
        <f t="shared" si="72"/>
        <v>2</v>
      </c>
      <c r="AS290" s="92" t="str">
        <f t="shared" si="73"/>
        <v/>
      </c>
      <c r="AT290" s="93">
        <f t="shared" si="74"/>
        <v>0</v>
      </c>
      <c r="AU290" s="93">
        <f t="shared" si="75"/>
        <v>0</v>
      </c>
      <c r="AV290" s="93" t="str">
        <f t="shared" si="76"/>
        <v>01N</v>
      </c>
      <c r="AW290" s="94" t="str">
        <f t="shared" si="77"/>
        <v/>
      </c>
      <c r="AX290" s="95">
        <f>SUMIF(Calculs!$B$2:$B$34,AW290,Calculs!$C$2:$C$34)</f>
        <v>0</v>
      </c>
      <c r="AY290" s="95">
        <f>IF(K290&lt;&gt;"",IF(LEFT(K290,1)="S", Calculs!$C$55,0),0)</f>
        <v>0</v>
      </c>
      <c r="AZ290" s="95">
        <f>IF(L290&lt;&gt;"",IF(LEFT(L290,1)="S", Calculs!$C$51,0),0)</f>
        <v>0</v>
      </c>
      <c r="BA290" s="95">
        <f>IF(M290&lt;&gt;"",IF(LEFT(M290,1)="S", Calculs!$C$52,0),0)</f>
        <v>0</v>
      </c>
      <c r="BB290" s="96" t="str">
        <f t="shared" si="78"/>
        <v/>
      </c>
      <c r="BC290" s="207" t="str">
        <f t="shared" si="79"/>
        <v/>
      </c>
      <c r="BD290" s="96">
        <f>SUMIF(Calculs!$B$2:$B$34,BB290,Calculs!$C$2:$C$34)</f>
        <v>0</v>
      </c>
      <c r="BE290" s="95">
        <f>IF(Q290&lt;&gt;"",IF(LEFT(Q290,1)="S", Calculs!$C$52,0),0)</f>
        <v>0</v>
      </c>
      <c r="BF290" s="95">
        <f>IF(R290&lt;&gt;"",IF(LEFT(R290,1)="S", Calculs!$C$51,0),0)</f>
        <v>0</v>
      </c>
      <c r="BG290" s="95">
        <f>SUMIF(Calculs!$B$41:$B$46,LEFT(S290,2),Calculs!$C$41:$C$46)</f>
        <v>0</v>
      </c>
      <c r="BH290" s="95">
        <f>IF(T290&lt;&gt;"",IF(LEFT(T290,1)="S", Calculs!$C$48,0),0)</f>
        <v>0</v>
      </c>
      <c r="BI290" s="95">
        <f>IF(W290&lt;&gt;"",IF(LEFT(W290,3)="ETT", Calculs!$C$37,0),0)</f>
        <v>0</v>
      </c>
      <c r="BJ290" s="95">
        <f>IF(X290&lt;&gt;"",IF(LEFT(X290,1)="S", Calculs!$C$51,0),0)</f>
        <v>0</v>
      </c>
      <c r="BK290" s="95">
        <f>IF(Y290&lt;&gt;"",IF(LEFT(Y290,1)="S", Calculs!$C$52,0),0)</f>
        <v>0</v>
      </c>
      <c r="BL290" s="96" t="str">
        <f t="shared" si="80"/>
        <v/>
      </c>
      <c r="BM290" s="95">
        <f>SUMIF(Calculs!$B$32:$B$36,TRIM(BL290),Calculs!$C$32:$C$36)</f>
        <v>0</v>
      </c>
      <c r="BN290" s="95">
        <f>IF(V290&lt;&gt;"",IF(LEFT(V290,1)="S", SUMIF(Calculs!$B$57:$B$61, TRIM(BL290), Calculs!$C$57:$C$61),0),0)</f>
        <v>0</v>
      </c>
      <c r="BO290" s="93" t="str">
        <f t="shared" si="81"/>
        <v>N</v>
      </c>
      <c r="BP290" s="95">
        <f t="shared" si="82"/>
        <v>0</v>
      </c>
      <c r="BQ290" s="95" t="e">
        <f t="shared" si="83"/>
        <v>#VALUE!</v>
      </c>
      <c r="BR290" s="95" t="e">
        <f t="shared" si="84"/>
        <v>#VALUE!</v>
      </c>
    </row>
    <row r="291" spans="1:70" ht="12.75" customHeight="1">
      <c r="A291" s="81"/>
      <c r="B291" s="107"/>
      <c r="C291" s="1"/>
      <c r="D291" s="1"/>
      <c r="E291" s="1"/>
      <c r="F291" s="1"/>
      <c r="G291" s="1"/>
      <c r="H291" s="34"/>
      <c r="I291" s="83"/>
      <c r="J291" s="83"/>
      <c r="K291" s="83"/>
      <c r="L291" s="83"/>
      <c r="M291" s="83"/>
      <c r="N291" s="83"/>
      <c r="O291" s="83"/>
      <c r="P291" s="83"/>
      <c r="Q291" s="83"/>
      <c r="R291" s="1"/>
      <c r="S291" s="84"/>
      <c r="T291" s="84"/>
      <c r="V291" s="84"/>
      <c r="W291" s="83"/>
      <c r="X291" s="83"/>
      <c r="Y291" s="83"/>
      <c r="Z291" s="1"/>
      <c r="AA291" s="1"/>
      <c r="AB291" s="3"/>
      <c r="AC291" s="84"/>
      <c r="AD291" s="84"/>
      <c r="AE291" s="84"/>
      <c r="AF291" s="85"/>
      <c r="AG291" s="86"/>
      <c r="AH291" s="86"/>
      <c r="AI291" s="86"/>
      <c r="AJ291" s="86"/>
      <c r="AK291" s="87"/>
      <c r="AL291" s="87"/>
      <c r="AM291" s="87"/>
      <c r="AN291" s="87"/>
      <c r="AO291" s="88"/>
      <c r="AP291" s="89"/>
      <c r="AQ291" s="90" t="str">
        <f t="shared" si="71"/>
        <v/>
      </c>
      <c r="AR291" s="91">
        <f t="shared" si="72"/>
        <v>2</v>
      </c>
      <c r="AS291" s="92" t="str">
        <f t="shared" si="73"/>
        <v/>
      </c>
      <c r="AT291" s="93">
        <f t="shared" si="74"/>
        <v>0</v>
      </c>
      <c r="AU291" s="93">
        <f t="shared" si="75"/>
        <v>0</v>
      </c>
      <c r="AV291" s="93" t="str">
        <f t="shared" si="76"/>
        <v>01N</v>
      </c>
      <c r="AW291" s="94" t="str">
        <f t="shared" si="77"/>
        <v/>
      </c>
      <c r="AX291" s="95">
        <f>SUMIF(Calculs!$B$2:$B$34,AW291,Calculs!$C$2:$C$34)</f>
        <v>0</v>
      </c>
      <c r="AY291" s="95">
        <f>IF(K291&lt;&gt;"",IF(LEFT(K291,1)="S", Calculs!$C$55,0),0)</f>
        <v>0</v>
      </c>
      <c r="AZ291" s="95">
        <f>IF(L291&lt;&gt;"",IF(LEFT(L291,1)="S", Calculs!$C$51,0),0)</f>
        <v>0</v>
      </c>
      <c r="BA291" s="95">
        <f>IF(M291&lt;&gt;"",IF(LEFT(M291,1)="S", Calculs!$C$52,0),0)</f>
        <v>0</v>
      </c>
      <c r="BB291" s="96" t="str">
        <f t="shared" si="78"/>
        <v/>
      </c>
      <c r="BC291" s="207" t="str">
        <f t="shared" si="79"/>
        <v/>
      </c>
      <c r="BD291" s="96">
        <f>SUMIF(Calculs!$B$2:$B$34,BB291,Calculs!$C$2:$C$34)</f>
        <v>0</v>
      </c>
      <c r="BE291" s="95">
        <f>IF(Q291&lt;&gt;"",IF(LEFT(Q291,1)="S", Calculs!$C$52,0),0)</f>
        <v>0</v>
      </c>
      <c r="BF291" s="95">
        <f>IF(R291&lt;&gt;"",IF(LEFT(R291,1)="S", Calculs!$C$51,0),0)</f>
        <v>0</v>
      </c>
      <c r="BG291" s="95">
        <f>SUMIF(Calculs!$B$41:$B$46,LEFT(S291,2),Calculs!$C$41:$C$46)</f>
        <v>0</v>
      </c>
      <c r="BH291" s="95">
        <f>IF(T291&lt;&gt;"",IF(LEFT(T291,1)="S", Calculs!$C$48,0),0)</f>
        <v>0</v>
      </c>
      <c r="BI291" s="95">
        <f>IF(W291&lt;&gt;"",IF(LEFT(W291,3)="ETT", Calculs!$C$37,0),0)</f>
        <v>0</v>
      </c>
      <c r="BJ291" s="95">
        <f>IF(X291&lt;&gt;"",IF(LEFT(X291,1)="S", Calculs!$C$51,0),0)</f>
        <v>0</v>
      </c>
      <c r="BK291" s="95">
        <f>IF(Y291&lt;&gt;"",IF(LEFT(Y291,1)="S", Calculs!$C$52,0),0)</f>
        <v>0</v>
      </c>
      <c r="BL291" s="96" t="str">
        <f t="shared" si="80"/>
        <v/>
      </c>
      <c r="BM291" s="95">
        <f>SUMIF(Calculs!$B$32:$B$36,TRIM(BL291),Calculs!$C$32:$C$36)</f>
        <v>0</v>
      </c>
      <c r="BN291" s="95">
        <f>IF(V291&lt;&gt;"",IF(LEFT(V291,1)="S", SUMIF(Calculs!$B$57:$B$61, TRIM(BL291), Calculs!$C$57:$C$61),0),0)</f>
        <v>0</v>
      </c>
      <c r="BO291" s="93" t="str">
        <f t="shared" si="81"/>
        <v>N</v>
      </c>
      <c r="BP291" s="95">
        <f t="shared" si="82"/>
        <v>0</v>
      </c>
      <c r="BQ291" s="95" t="e">
        <f t="shared" si="83"/>
        <v>#VALUE!</v>
      </c>
      <c r="BR291" s="95" t="e">
        <f t="shared" si="84"/>
        <v>#VALUE!</v>
      </c>
    </row>
    <row r="292" spans="1:70" ht="12.75" customHeight="1">
      <c r="A292" s="81"/>
      <c r="B292" s="107"/>
      <c r="C292" s="1"/>
      <c r="D292" s="1"/>
      <c r="E292" s="1"/>
      <c r="F292" s="1"/>
      <c r="G292" s="1"/>
      <c r="H292" s="34"/>
      <c r="I292" s="83"/>
      <c r="J292" s="83"/>
      <c r="K292" s="83"/>
      <c r="L292" s="83"/>
      <c r="M292" s="83"/>
      <c r="N292" s="83"/>
      <c r="O292" s="83"/>
      <c r="P292" s="83"/>
      <c r="Q292" s="83"/>
      <c r="R292" s="1"/>
      <c r="S292" s="84"/>
      <c r="T292" s="84"/>
      <c r="V292" s="84"/>
      <c r="W292" s="83"/>
      <c r="X292" s="83"/>
      <c r="Y292" s="83"/>
      <c r="Z292" s="1"/>
      <c r="AA292" s="1"/>
      <c r="AB292" s="3"/>
      <c r="AC292" s="84"/>
      <c r="AD292" s="84"/>
      <c r="AE292" s="84"/>
      <c r="AF292" s="85"/>
      <c r="AG292" s="86"/>
      <c r="AH292" s="86"/>
      <c r="AI292" s="86"/>
      <c r="AJ292" s="86"/>
      <c r="AK292" s="87"/>
      <c r="AL292" s="87"/>
      <c r="AM292" s="87"/>
      <c r="AN292" s="87"/>
      <c r="AO292" s="88"/>
      <c r="AP292" s="89"/>
      <c r="AQ292" s="90" t="str">
        <f t="shared" si="71"/>
        <v/>
      </c>
      <c r="AR292" s="91">
        <f t="shared" si="72"/>
        <v>2</v>
      </c>
      <c r="AS292" s="92" t="str">
        <f t="shared" si="73"/>
        <v/>
      </c>
      <c r="AT292" s="93">
        <f t="shared" si="74"/>
        <v>0</v>
      </c>
      <c r="AU292" s="93">
        <f t="shared" si="75"/>
        <v>0</v>
      </c>
      <c r="AV292" s="93" t="str">
        <f t="shared" si="76"/>
        <v>01N</v>
      </c>
      <c r="AW292" s="94" t="str">
        <f t="shared" si="77"/>
        <v/>
      </c>
      <c r="AX292" s="95">
        <f>SUMIF(Calculs!$B$2:$B$34,AW292,Calculs!$C$2:$C$34)</f>
        <v>0</v>
      </c>
      <c r="AY292" s="95">
        <f>IF(K292&lt;&gt;"",IF(LEFT(K292,1)="S", Calculs!$C$55,0),0)</f>
        <v>0</v>
      </c>
      <c r="AZ292" s="95">
        <f>IF(L292&lt;&gt;"",IF(LEFT(L292,1)="S", Calculs!$C$51,0),0)</f>
        <v>0</v>
      </c>
      <c r="BA292" s="95">
        <f>IF(M292&lt;&gt;"",IF(LEFT(M292,1)="S", Calculs!$C$52,0),0)</f>
        <v>0</v>
      </c>
      <c r="BB292" s="96" t="str">
        <f t="shared" si="78"/>
        <v/>
      </c>
      <c r="BC292" s="207" t="str">
        <f t="shared" si="79"/>
        <v/>
      </c>
      <c r="BD292" s="96">
        <f>SUMIF(Calculs!$B$2:$B$34,BB292,Calculs!$C$2:$C$34)</f>
        <v>0</v>
      </c>
      <c r="BE292" s="95">
        <f>IF(Q292&lt;&gt;"",IF(LEFT(Q292,1)="S", Calculs!$C$52,0),0)</f>
        <v>0</v>
      </c>
      <c r="BF292" s="95">
        <f>IF(R292&lt;&gt;"",IF(LEFT(R292,1)="S", Calculs!$C$51,0),0)</f>
        <v>0</v>
      </c>
      <c r="BG292" s="95">
        <f>SUMIF(Calculs!$B$41:$B$46,LEFT(S292,2),Calculs!$C$41:$C$46)</f>
        <v>0</v>
      </c>
      <c r="BH292" s="95">
        <f>IF(T292&lt;&gt;"",IF(LEFT(T292,1)="S", Calculs!$C$48,0),0)</f>
        <v>0</v>
      </c>
      <c r="BI292" s="95">
        <f>IF(W292&lt;&gt;"",IF(LEFT(W292,3)="ETT", Calculs!$C$37,0),0)</f>
        <v>0</v>
      </c>
      <c r="BJ292" s="95">
        <f>IF(X292&lt;&gt;"",IF(LEFT(X292,1)="S", Calculs!$C$51,0),0)</f>
        <v>0</v>
      </c>
      <c r="BK292" s="95">
        <f>IF(Y292&lt;&gt;"",IF(LEFT(Y292,1)="S", Calculs!$C$52,0),0)</f>
        <v>0</v>
      </c>
      <c r="BL292" s="96" t="str">
        <f t="shared" si="80"/>
        <v/>
      </c>
      <c r="BM292" s="95">
        <f>SUMIF(Calculs!$B$32:$B$36,TRIM(BL292),Calculs!$C$32:$C$36)</f>
        <v>0</v>
      </c>
      <c r="BN292" s="95">
        <f>IF(V292&lt;&gt;"",IF(LEFT(V292,1)="S", SUMIF(Calculs!$B$57:$B$61, TRIM(BL292), Calculs!$C$57:$C$61),0),0)</f>
        <v>0</v>
      </c>
      <c r="BO292" s="93" t="str">
        <f t="shared" si="81"/>
        <v>N</v>
      </c>
      <c r="BP292" s="95">
        <f t="shared" si="82"/>
        <v>0</v>
      </c>
      <c r="BQ292" s="95" t="e">
        <f t="shared" si="83"/>
        <v>#VALUE!</v>
      </c>
      <c r="BR292" s="95" t="e">
        <f t="shared" si="84"/>
        <v>#VALUE!</v>
      </c>
    </row>
    <row r="293" spans="1:70" ht="12.75" customHeight="1">
      <c r="A293" s="81"/>
      <c r="B293" s="107"/>
      <c r="C293" s="1"/>
      <c r="D293" s="1"/>
      <c r="E293" s="1"/>
      <c r="F293" s="1"/>
      <c r="G293" s="1"/>
      <c r="H293" s="34"/>
      <c r="I293" s="83"/>
      <c r="J293" s="83"/>
      <c r="K293" s="83"/>
      <c r="L293" s="83"/>
      <c r="M293" s="83"/>
      <c r="N293" s="83"/>
      <c r="O293" s="83"/>
      <c r="P293" s="83"/>
      <c r="Q293" s="83"/>
      <c r="R293" s="1"/>
      <c r="S293" s="84"/>
      <c r="T293" s="84"/>
      <c r="V293" s="84"/>
      <c r="W293" s="83"/>
      <c r="X293" s="83"/>
      <c r="Y293" s="83"/>
      <c r="Z293" s="1"/>
      <c r="AA293" s="1"/>
      <c r="AB293" s="3"/>
      <c r="AC293" s="84"/>
      <c r="AD293" s="84"/>
      <c r="AE293" s="84"/>
      <c r="AF293" s="85"/>
      <c r="AG293" s="86"/>
      <c r="AH293" s="86"/>
      <c r="AI293" s="86"/>
      <c r="AJ293" s="86"/>
      <c r="AK293" s="87"/>
      <c r="AL293" s="87"/>
      <c r="AM293" s="87"/>
      <c r="AN293" s="87"/>
      <c r="AO293" s="88"/>
      <c r="AP293" s="89"/>
      <c r="AQ293" s="90" t="str">
        <f t="shared" si="71"/>
        <v/>
      </c>
      <c r="AR293" s="91">
        <f t="shared" si="72"/>
        <v>2</v>
      </c>
      <c r="AS293" s="92" t="str">
        <f t="shared" si="73"/>
        <v/>
      </c>
      <c r="AT293" s="93">
        <f t="shared" si="74"/>
        <v>0</v>
      </c>
      <c r="AU293" s="93">
        <f t="shared" si="75"/>
        <v>0</v>
      </c>
      <c r="AV293" s="93" t="str">
        <f t="shared" si="76"/>
        <v>01N</v>
      </c>
      <c r="AW293" s="94" t="str">
        <f t="shared" si="77"/>
        <v/>
      </c>
      <c r="AX293" s="95">
        <f>SUMIF(Calculs!$B$2:$B$34,AW293,Calculs!$C$2:$C$34)</f>
        <v>0</v>
      </c>
      <c r="AY293" s="95">
        <f>IF(K293&lt;&gt;"",IF(LEFT(K293,1)="S", Calculs!$C$55,0),0)</f>
        <v>0</v>
      </c>
      <c r="AZ293" s="95">
        <f>IF(L293&lt;&gt;"",IF(LEFT(L293,1)="S", Calculs!$C$51,0),0)</f>
        <v>0</v>
      </c>
      <c r="BA293" s="95">
        <f>IF(M293&lt;&gt;"",IF(LEFT(M293,1)="S", Calculs!$C$52,0),0)</f>
        <v>0</v>
      </c>
      <c r="BB293" s="96" t="str">
        <f t="shared" si="78"/>
        <v/>
      </c>
      <c r="BC293" s="207" t="str">
        <f t="shared" si="79"/>
        <v/>
      </c>
      <c r="BD293" s="96">
        <f>SUMIF(Calculs!$B$2:$B$34,BB293,Calculs!$C$2:$C$34)</f>
        <v>0</v>
      </c>
      <c r="BE293" s="95">
        <f>IF(Q293&lt;&gt;"",IF(LEFT(Q293,1)="S", Calculs!$C$52,0),0)</f>
        <v>0</v>
      </c>
      <c r="BF293" s="95">
        <f>IF(R293&lt;&gt;"",IF(LEFT(R293,1)="S", Calculs!$C$51,0),0)</f>
        <v>0</v>
      </c>
      <c r="BG293" s="95">
        <f>SUMIF(Calculs!$B$41:$B$46,LEFT(S293,2),Calculs!$C$41:$C$46)</f>
        <v>0</v>
      </c>
      <c r="BH293" s="95">
        <f>IF(T293&lt;&gt;"",IF(LEFT(T293,1)="S", Calculs!$C$48,0),0)</f>
        <v>0</v>
      </c>
      <c r="BI293" s="95">
        <f>IF(W293&lt;&gt;"",IF(LEFT(W293,3)="ETT", Calculs!$C$37,0),0)</f>
        <v>0</v>
      </c>
      <c r="BJ293" s="95">
        <f>IF(X293&lt;&gt;"",IF(LEFT(X293,1)="S", Calculs!$C$51,0),0)</f>
        <v>0</v>
      </c>
      <c r="BK293" s="95">
        <f>IF(Y293&lt;&gt;"",IF(LEFT(Y293,1)="S", Calculs!$C$52,0),0)</f>
        <v>0</v>
      </c>
      <c r="BL293" s="96" t="str">
        <f t="shared" si="80"/>
        <v/>
      </c>
      <c r="BM293" s="95">
        <f>SUMIF(Calculs!$B$32:$B$36,TRIM(BL293),Calculs!$C$32:$C$36)</f>
        <v>0</v>
      </c>
      <c r="BN293" s="95">
        <f>IF(V293&lt;&gt;"",IF(LEFT(V293,1)="S", SUMIF(Calculs!$B$57:$B$61, TRIM(BL293), Calculs!$C$57:$C$61),0),0)</f>
        <v>0</v>
      </c>
      <c r="BO293" s="93" t="str">
        <f t="shared" si="81"/>
        <v>N</v>
      </c>
      <c r="BP293" s="95">
        <f t="shared" si="82"/>
        <v>0</v>
      </c>
      <c r="BQ293" s="95" t="e">
        <f t="shared" si="83"/>
        <v>#VALUE!</v>
      </c>
      <c r="BR293" s="95" t="e">
        <f t="shared" si="84"/>
        <v>#VALUE!</v>
      </c>
    </row>
    <row r="294" spans="1:70" ht="12.75" customHeight="1">
      <c r="A294" s="81"/>
      <c r="B294" s="107"/>
      <c r="C294" s="1"/>
      <c r="D294" s="1"/>
      <c r="E294" s="1"/>
      <c r="F294" s="1"/>
      <c r="G294" s="1"/>
      <c r="H294" s="34"/>
      <c r="I294" s="83"/>
      <c r="J294" s="83"/>
      <c r="K294" s="83"/>
      <c r="L294" s="83"/>
      <c r="M294" s="83"/>
      <c r="N294" s="83"/>
      <c r="O294" s="83"/>
      <c r="P294" s="83"/>
      <c r="Q294" s="83"/>
      <c r="R294" s="1"/>
      <c r="S294" s="84"/>
      <c r="T294" s="84"/>
      <c r="V294" s="84"/>
      <c r="W294" s="83"/>
      <c r="X294" s="83"/>
      <c r="Y294" s="83"/>
      <c r="Z294" s="1"/>
      <c r="AA294" s="1"/>
      <c r="AB294" s="3"/>
      <c r="AC294" s="84"/>
      <c r="AD294" s="84"/>
      <c r="AE294" s="84"/>
      <c r="AF294" s="85"/>
      <c r="AG294" s="86"/>
      <c r="AH294" s="86"/>
      <c r="AI294" s="86"/>
      <c r="AJ294" s="86"/>
      <c r="AK294" s="87"/>
      <c r="AL294" s="87"/>
      <c r="AM294" s="87"/>
      <c r="AN294" s="87"/>
      <c r="AO294" s="88"/>
      <c r="AP294" s="89"/>
      <c r="AQ294" s="90" t="str">
        <f t="shared" si="71"/>
        <v/>
      </c>
      <c r="AR294" s="91">
        <f t="shared" si="72"/>
        <v>2</v>
      </c>
      <c r="AS294" s="92" t="str">
        <f t="shared" si="73"/>
        <v/>
      </c>
      <c r="AT294" s="93">
        <f t="shared" si="74"/>
        <v>0</v>
      </c>
      <c r="AU294" s="93">
        <f t="shared" si="75"/>
        <v>0</v>
      </c>
      <c r="AV294" s="93" t="str">
        <f t="shared" si="76"/>
        <v>01N</v>
      </c>
      <c r="AW294" s="94" t="str">
        <f t="shared" si="77"/>
        <v/>
      </c>
      <c r="AX294" s="95">
        <f>SUMIF(Calculs!$B$2:$B$34,AW294,Calculs!$C$2:$C$34)</f>
        <v>0</v>
      </c>
      <c r="AY294" s="95">
        <f>IF(K294&lt;&gt;"",IF(LEFT(K294,1)="S", Calculs!$C$55,0),0)</f>
        <v>0</v>
      </c>
      <c r="AZ294" s="95">
        <f>IF(L294&lt;&gt;"",IF(LEFT(L294,1)="S", Calculs!$C$51,0),0)</f>
        <v>0</v>
      </c>
      <c r="BA294" s="95">
        <f>IF(M294&lt;&gt;"",IF(LEFT(M294,1)="S", Calculs!$C$52,0),0)</f>
        <v>0</v>
      </c>
      <c r="BB294" s="96" t="str">
        <f t="shared" si="78"/>
        <v/>
      </c>
      <c r="BC294" s="207" t="str">
        <f t="shared" si="79"/>
        <v/>
      </c>
      <c r="BD294" s="96">
        <f>SUMIF(Calculs!$B$2:$B$34,BB294,Calculs!$C$2:$C$34)</f>
        <v>0</v>
      </c>
      <c r="BE294" s="95">
        <f>IF(Q294&lt;&gt;"",IF(LEFT(Q294,1)="S", Calculs!$C$52,0),0)</f>
        <v>0</v>
      </c>
      <c r="BF294" s="95">
        <f>IF(R294&lt;&gt;"",IF(LEFT(R294,1)="S", Calculs!$C$51,0),0)</f>
        <v>0</v>
      </c>
      <c r="BG294" s="95">
        <f>SUMIF(Calculs!$B$41:$B$46,LEFT(S294,2),Calculs!$C$41:$C$46)</f>
        <v>0</v>
      </c>
      <c r="BH294" s="95">
        <f>IF(T294&lt;&gt;"",IF(LEFT(T294,1)="S", Calculs!$C$48,0),0)</f>
        <v>0</v>
      </c>
      <c r="BI294" s="95">
        <f>IF(W294&lt;&gt;"",IF(LEFT(W294,3)="ETT", Calculs!$C$37,0),0)</f>
        <v>0</v>
      </c>
      <c r="BJ294" s="95">
        <f>IF(X294&lt;&gt;"",IF(LEFT(X294,1)="S", Calculs!$C$51,0),0)</f>
        <v>0</v>
      </c>
      <c r="BK294" s="95">
        <f>IF(Y294&lt;&gt;"",IF(LEFT(Y294,1)="S", Calculs!$C$52,0),0)</f>
        <v>0</v>
      </c>
      <c r="BL294" s="96" t="str">
        <f t="shared" si="80"/>
        <v/>
      </c>
      <c r="BM294" s="95">
        <f>SUMIF(Calculs!$B$32:$B$36,TRIM(BL294),Calculs!$C$32:$C$36)</f>
        <v>0</v>
      </c>
      <c r="BN294" s="95">
        <f>IF(V294&lt;&gt;"",IF(LEFT(V294,1)="S", SUMIF(Calculs!$B$57:$B$61, TRIM(BL294), Calculs!$C$57:$C$61),0),0)</f>
        <v>0</v>
      </c>
      <c r="BO294" s="93" t="str">
        <f t="shared" si="81"/>
        <v>N</v>
      </c>
      <c r="BP294" s="95">
        <f t="shared" si="82"/>
        <v>0</v>
      </c>
      <c r="BQ294" s="95" t="e">
        <f t="shared" si="83"/>
        <v>#VALUE!</v>
      </c>
      <c r="BR294" s="95" t="e">
        <f t="shared" si="84"/>
        <v>#VALUE!</v>
      </c>
    </row>
    <row r="295" spans="1:70" ht="12.75" customHeight="1">
      <c r="A295" s="81"/>
      <c r="B295" s="107"/>
      <c r="C295" s="1"/>
      <c r="D295" s="1"/>
      <c r="E295" s="1"/>
      <c r="F295" s="1"/>
      <c r="G295" s="1"/>
      <c r="H295" s="34"/>
      <c r="I295" s="83"/>
      <c r="J295" s="83"/>
      <c r="K295" s="83"/>
      <c r="L295" s="83"/>
      <c r="M295" s="83"/>
      <c r="N295" s="83"/>
      <c r="O295" s="83"/>
      <c r="P295" s="83"/>
      <c r="Q295" s="83"/>
      <c r="R295" s="1"/>
      <c r="S295" s="84"/>
      <c r="T295" s="84"/>
      <c r="V295" s="84"/>
      <c r="W295" s="83"/>
      <c r="X295" s="83"/>
      <c r="Y295" s="83"/>
      <c r="Z295" s="1"/>
      <c r="AA295" s="1"/>
      <c r="AB295" s="3"/>
      <c r="AC295" s="84"/>
      <c r="AD295" s="84"/>
      <c r="AE295" s="84"/>
      <c r="AF295" s="85"/>
      <c r="AG295" s="86"/>
      <c r="AH295" s="86"/>
      <c r="AI295" s="86"/>
      <c r="AJ295" s="86"/>
      <c r="AK295" s="87"/>
      <c r="AL295" s="87"/>
      <c r="AM295" s="87"/>
      <c r="AN295" s="87"/>
      <c r="AO295" s="88"/>
      <c r="AP295" s="89"/>
      <c r="AQ295" s="90" t="str">
        <f t="shared" si="71"/>
        <v/>
      </c>
      <c r="AR295" s="91">
        <f t="shared" si="72"/>
        <v>2</v>
      </c>
      <c r="AS295" s="92" t="str">
        <f t="shared" si="73"/>
        <v/>
      </c>
      <c r="AT295" s="93">
        <f t="shared" si="74"/>
        <v>0</v>
      </c>
      <c r="AU295" s="93">
        <f t="shared" si="75"/>
        <v>0</v>
      </c>
      <c r="AV295" s="93" t="str">
        <f t="shared" si="76"/>
        <v>01N</v>
      </c>
      <c r="AW295" s="94" t="str">
        <f t="shared" si="77"/>
        <v/>
      </c>
      <c r="AX295" s="95">
        <f>SUMIF(Calculs!$B$2:$B$34,AW295,Calculs!$C$2:$C$34)</f>
        <v>0</v>
      </c>
      <c r="AY295" s="95">
        <f>IF(K295&lt;&gt;"",IF(LEFT(K295,1)="S", Calculs!$C$55,0),0)</f>
        <v>0</v>
      </c>
      <c r="AZ295" s="95">
        <f>IF(L295&lt;&gt;"",IF(LEFT(L295,1)="S", Calculs!$C$51,0),0)</f>
        <v>0</v>
      </c>
      <c r="BA295" s="95">
        <f>IF(M295&lt;&gt;"",IF(LEFT(M295,1)="S", Calculs!$C$52,0),0)</f>
        <v>0</v>
      </c>
      <c r="BB295" s="96" t="str">
        <f t="shared" si="78"/>
        <v/>
      </c>
      <c r="BC295" s="207" t="str">
        <f t="shared" si="79"/>
        <v/>
      </c>
      <c r="BD295" s="96">
        <f>SUMIF(Calculs!$B$2:$B$34,BB295,Calculs!$C$2:$C$34)</f>
        <v>0</v>
      </c>
      <c r="BE295" s="95">
        <f>IF(Q295&lt;&gt;"",IF(LEFT(Q295,1)="S", Calculs!$C$52,0),0)</f>
        <v>0</v>
      </c>
      <c r="BF295" s="95">
        <f>IF(R295&lt;&gt;"",IF(LEFT(R295,1)="S", Calculs!$C$51,0),0)</f>
        <v>0</v>
      </c>
      <c r="BG295" s="95">
        <f>SUMIF(Calculs!$B$41:$B$46,LEFT(S295,2),Calculs!$C$41:$C$46)</f>
        <v>0</v>
      </c>
      <c r="BH295" s="95">
        <f>IF(T295&lt;&gt;"",IF(LEFT(T295,1)="S", Calculs!$C$48,0),0)</f>
        <v>0</v>
      </c>
      <c r="BI295" s="95">
        <f>IF(W295&lt;&gt;"",IF(LEFT(W295,3)="ETT", Calculs!$C$37,0),0)</f>
        <v>0</v>
      </c>
      <c r="BJ295" s="95">
        <f>IF(X295&lt;&gt;"",IF(LEFT(X295,1)="S", Calculs!$C$51,0),0)</f>
        <v>0</v>
      </c>
      <c r="BK295" s="95">
        <f>IF(Y295&lt;&gt;"",IF(LEFT(Y295,1)="S", Calculs!$C$52,0),0)</f>
        <v>0</v>
      </c>
      <c r="BL295" s="96" t="str">
        <f t="shared" si="80"/>
        <v/>
      </c>
      <c r="BM295" s="95">
        <f>SUMIF(Calculs!$B$32:$B$36,TRIM(BL295),Calculs!$C$32:$C$36)</f>
        <v>0</v>
      </c>
      <c r="BN295" s="95">
        <f>IF(V295&lt;&gt;"",IF(LEFT(V295,1)="S", SUMIF(Calculs!$B$57:$B$61, TRIM(BL295), Calculs!$C$57:$C$61),0),0)</f>
        <v>0</v>
      </c>
      <c r="BO295" s="93" t="str">
        <f t="shared" si="81"/>
        <v>N</v>
      </c>
      <c r="BP295" s="95">
        <f t="shared" si="82"/>
        <v>0</v>
      </c>
      <c r="BQ295" s="95" t="e">
        <f t="shared" si="83"/>
        <v>#VALUE!</v>
      </c>
      <c r="BR295" s="95" t="e">
        <f t="shared" si="84"/>
        <v>#VALUE!</v>
      </c>
    </row>
    <row r="296" spans="1:70" ht="12.75" customHeight="1">
      <c r="A296" s="81"/>
      <c r="B296" s="107"/>
      <c r="C296" s="1"/>
      <c r="D296" s="1"/>
      <c r="E296" s="1"/>
      <c r="F296" s="1"/>
      <c r="G296" s="1"/>
      <c r="H296" s="34"/>
      <c r="I296" s="83"/>
      <c r="J296" s="83"/>
      <c r="K296" s="83"/>
      <c r="L296" s="83"/>
      <c r="M296" s="83"/>
      <c r="N296" s="83"/>
      <c r="O296" s="83"/>
      <c r="P296" s="83"/>
      <c r="Q296" s="83"/>
      <c r="R296" s="1"/>
      <c r="S296" s="84"/>
      <c r="T296" s="84"/>
      <c r="V296" s="84"/>
      <c r="W296" s="83"/>
      <c r="X296" s="83"/>
      <c r="Y296" s="83"/>
      <c r="Z296" s="1"/>
      <c r="AA296" s="1"/>
      <c r="AB296" s="3"/>
      <c r="AC296" s="84"/>
      <c r="AD296" s="84"/>
      <c r="AE296" s="84"/>
      <c r="AF296" s="85"/>
      <c r="AG296" s="86"/>
      <c r="AH296" s="86"/>
      <c r="AI296" s="86"/>
      <c r="AJ296" s="86"/>
      <c r="AK296" s="87"/>
      <c r="AL296" s="87"/>
      <c r="AM296" s="87"/>
      <c r="AN296" s="87"/>
      <c r="AO296" s="88"/>
      <c r="AP296" s="89"/>
      <c r="AQ296" s="90" t="str">
        <f t="shared" si="71"/>
        <v/>
      </c>
      <c r="AR296" s="91">
        <f t="shared" si="72"/>
        <v>2</v>
      </c>
      <c r="AS296" s="92" t="str">
        <f t="shared" si="73"/>
        <v/>
      </c>
      <c r="AT296" s="93">
        <f t="shared" si="74"/>
        <v>0</v>
      </c>
      <c r="AU296" s="93">
        <f t="shared" si="75"/>
        <v>0</v>
      </c>
      <c r="AV296" s="93" t="str">
        <f t="shared" si="76"/>
        <v>01N</v>
      </c>
      <c r="AW296" s="94" t="str">
        <f t="shared" si="77"/>
        <v/>
      </c>
      <c r="AX296" s="95">
        <f>SUMIF(Calculs!$B$2:$B$34,AW296,Calculs!$C$2:$C$34)</f>
        <v>0</v>
      </c>
      <c r="AY296" s="95">
        <f>IF(K296&lt;&gt;"",IF(LEFT(K296,1)="S", Calculs!$C$55,0),0)</f>
        <v>0</v>
      </c>
      <c r="AZ296" s="95">
        <f>IF(L296&lt;&gt;"",IF(LEFT(L296,1)="S", Calculs!$C$51,0),0)</f>
        <v>0</v>
      </c>
      <c r="BA296" s="95">
        <f>IF(M296&lt;&gt;"",IF(LEFT(M296,1)="S", Calculs!$C$52,0),0)</f>
        <v>0</v>
      </c>
      <c r="BB296" s="96" t="str">
        <f t="shared" si="78"/>
        <v/>
      </c>
      <c r="BC296" s="207" t="str">
        <f t="shared" si="79"/>
        <v/>
      </c>
      <c r="BD296" s="96">
        <f>SUMIF(Calculs!$B$2:$B$34,BB296,Calculs!$C$2:$C$34)</f>
        <v>0</v>
      </c>
      <c r="BE296" s="95">
        <f>IF(Q296&lt;&gt;"",IF(LEFT(Q296,1)="S", Calculs!$C$52,0),0)</f>
        <v>0</v>
      </c>
      <c r="BF296" s="95">
        <f>IF(R296&lt;&gt;"",IF(LEFT(R296,1)="S", Calculs!$C$51,0),0)</f>
        <v>0</v>
      </c>
      <c r="BG296" s="95">
        <f>SUMIF(Calculs!$B$41:$B$46,LEFT(S296,2),Calculs!$C$41:$C$46)</f>
        <v>0</v>
      </c>
      <c r="BH296" s="95">
        <f>IF(T296&lt;&gt;"",IF(LEFT(T296,1)="S", Calculs!$C$48,0),0)</f>
        <v>0</v>
      </c>
      <c r="BI296" s="95">
        <f>IF(W296&lt;&gt;"",IF(LEFT(W296,3)="ETT", Calculs!$C$37,0),0)</f>
        <v>0</v>
      </c>
      <c r="BJ296" s="95">
        <f>IF(X296&lt;&gt;"",IF(LEFT(X296,1)="S", Calculs!$C$51,0),0)</f>
        <v>0</v>
      </c>
      <c r="BK296" s="95">
        <f>IF(Y296&lt;&gt;"",IF(LEFT(Y296,1)="S", Calculs!$C$52,0),0)</f>
        <v>0</v>
      </c>
      <c r="BL296" s="96" t="str">
        <f t="shared" si="80"/>
        <v/>
      </c>
      <c r="BM296" s="95">
        <f>SUMIF(Calculs!$B$32:$B$36,TRIM(BL296),Calculs!$C$32:$C$36)</f>
        <v>0</v>
      </c>
      <c r="BN296" s="95">
        <f>IF(V296&lt;&gt;"",IF(LEFT(V296,1)="S", SUMIF(Calculs!$B$57:$B$61, TRIM(BL296), Calculs!$C$57:$C$61),0),0)</f>
        <v>0</v>
      </c>
      <c r="BO296" s="93" t="str">
        <f t="shared" si="81"/>
        <v>N</v>
      </c>
      <c r="BP296" s="95">
        <f t="shared" si="82"/>
        <v>0</v>
      </c>
      <c r="BQ296" s="95" t="e">
        <f t="shared" si="83"/>
        <v>#VALUE!</v>
      </c>
      <c r="BR296" s="95" t="e">
        <f t="shared" si="84"/>
        <v>#VALUE!</v>
      </c>
    </row>
    <row r="297" spans="1:70" ht="12.75" customHeight="1">
      <c r="A297" s="81"/>
      <c r="B297" s="107"/>
      <c r="C297" s="1"/>
      <c r="D297" s="1"/>
      <c r="E297" s="1"/>
      <c r="F297" s="1"/>
      <c r="G297" s="1"/>
      <c r="H297" s="34"/>
      <c r="I297" s="83"/>
      <c r="J297" s="83"/>
      <c r="K297" s="83"/>
      <c r="L297" s="83"/>
      <c r="M297" s="83"/>
      <c r="N297" s="83"/>
      <c r="O297" s="83"/>
      <c r="P297" s="83"/>
      <c r="Q297" s="83"/>
      <c r="R297" s="1"/>
      <c r="S297" s="84"/>
      <c r="T297" s="84"/>
      <c r="V297" s="84"/>
      <c r="W297" s="83"/>
      <c r="X297" s="83"/>
      <c r="Y297" s="83"/>
      <c r="Z297" s="1"/>
      <c r="AA297" s="1"/>
      <c r="AB297" s="3"/>
      <c r="AC297" s="84"/>
      <c r="AD297" s="84"/>
      <c r="AE297" s="84"/>
      <c r="AF297" s="85"/>
      <c r="AG297" s="86"/>
      <c r="AH297" s="86"/>
      <c r="AI297" s="86"/>
      <c r="AJ297" s="86"/>
      <c r="AK297" s="87"/>
      <c r="AL297" s="87"/>
      <c r="AM297" s="87"/>
      <c r="AN297" s="87"/>
      <c r="AO297" s="88"/>
      <c r="AP297" s="89"/>
      <c r="AQ297" s="90" t="str">
        <f t="shared" si="71"/>
        <v/>
      </c>
      <c r="AR297" s="91">
        <f t="shared" si="72"/>
        <v>2</v>
      </c>
      <c r="AS297" s="92" t="str">
        <f t="shared" si="73"/>
        <v/>
      </c>
      <c r="AT297" s="93">
        <f t="shared" si="74"/>
        <v>0</v>
      </c>
      <c r="AU297" s="93">
        <f t="shared" si="75"/>
        <v>0</v>
      </c>
      <c r="AV297" s="93" t="str">
        <f t="shared" si="76"/>
        <v>01N</v>
      </c>
      <c r="AW297" s="94" t="str">
        <f t="shared" si="77"/>
        <v/>
      </c>
      <c r="AX297" s="95">
        <f>SUMIF(Calculs!$B$2:$B$34,AW297,Calculs!$C$2:$C$34)</f>
        <v>0</v>
      </c>
      <c r="AY297" s="95">
        <f>IF(K297&lt;&gt;"",IF(LEFT(K297,1)="S", Calculs!$C$55,0),0)</f>
        <v>0</v>
      </c>
      <c r="AZ297" s="95">
        <f>IF(L297&lt;&gt;"",IF(LEFT(L297,1)="S", Calculs!$C$51,0),0)</f>
        <v>0</v>
      </c>
      <c r="BA297" s="95">
        <f>IF(M297&lt;&gt;"",IF(LEFT(M297,1)="S", Calculs!$C$52,0),0)</f>
        <v>0</v>
      </c>
      <c r="BB297" s="96" t="str">
        <f t="shared" si="78"/>
        <v/>
      </c>
      <c r="BC297" s="207" t="str">
        <f t="shared" si="79"/>
        <v/>
      </c>
      <c r="BD297" s="96">
        <f>SUMIF(Calculs!$B$2:$B$34,BB297,Calculs!$C$2:$C$34)</f>
        <v>0</v>
      </c>
      <c r="BE297" s="95">
        <f>IF(Q297&lt;&gt;"",IF(LEFT(Q297,1)="S", Calculs!$C$52,0),0)</f>
        <v>0</v>
      </c>
      <c r="BF297" s="95">
        <f>IF(R297&lt;&gt;"",IF(LEFT(R297,1)="S", Calculs!$C$51,0),0)</f>
        <v>0</v>
      </c>
      <c r="BG297" s="95">
        <f>SUMIF(Calculs!$B$41:$B$46,LEFT(S297,2),Calculs!$C$41:$C$46)</f>
        <v>0</v>
      </c>
      <c r="BH297" s="95">
        <f>IF(T297&lt;&gt;"",IF(LEFT(T297,1)="S", Calculs!$C$48,0),0)</f>
        <v>0</v>
      </c>
      <c r="BI297" s="95">
        <f>IF(W297&lt;&gt;"",IF(LEFT(W297,3)="ETT", Calculs!$C$37,0),0)</f>
        <v>0</v>
      </c>
      <c r="BJ297" s="95">
        <f>IF(X297&lt;&gt;"",IF(LEFT(X297,1)="S", Calculs!$C$51,0),0)</f>
        <v>0</v>
      </c>
      <c r="BK297" s="95">
        <f>IF(Y297&lt;&gt;"",IF(LEFT(Y297,1)="S", Calculs!$C$52,0),0)</f>
        <v>0</v>
      </c>
      <c r="BL297" s="96" t="str">
        <f t="shared" si="80"/>
        <v/>
      </c>
      <c r="BM297" s="95">
        <f>SUMIF(Calculs!$B$32:$B$36,TRIM(BL297),Calculs!$C$32:$C$36)</f>
        <v>0</v>
      </c>
      <c r="BN297" s="95">
        <f>IF(V297&lt;&gt;"",IF(LEFT(V297,1)="S", SUMIF(Calculs!$B$57:$B$61, TRIM(BL297), Calculs!$C$57:$C$61),0),0)</f>
        <v>0</v>
      </c>
      <c r="BO297" s="93" t="str">
        <f t="shared" si="81"/>
        <v>N</v>
      </c>
      <c r="BP297" s="95">
        <f t="shared" si="82"/>
        <v>0</v>
      </c>
      <c r="BQ297" s="95" t="e">
        <f t="shared" si="83"/>
        <v>#VALUE!</v>
      </c>
      <c r="BR297" s="95" t="e">
        <f t="shared" si="84"/>
        <v>#VALUE!</v>
      </c>
    </row>
    <row r="298" spans="1:70" ht="12.75" customHeight="1">
      <c r="A298" s="81"/>
      <c r="B298" s="107"/>
      <c r="C298" s="1"/>
      <c r="D298" s="1"/>
      <c r="E298" s="1"/>
      <c r="F298" s="1"/>
      <c r="G298" s="1"/>
      <c r="H298" s="34"/>
      <c r="I298" s="83"/>
      <c r="J298" s="83"/>
      <c r="K298" s="83"/>
      <c r="L298" s="83"/>
      <c r="M298" s="83"/>
      <c r="N298" s="83"/>
      <c r="O298" s="83"/>
      <c r="P298" s="83"/>
      <c r="Q298" s="83"/>
      <c r="R298" s="1"/>
      <c r="S298" s="84"/>
      <c r="T298" s="84"/>
      <c r="V298" s="84"/>
      <c r="W298" s="83"/>
      <c r="X298" s="83"/>
      <c r="Y298" s="83"/>
      <c r="Z298" s="1"/>
      <c r="AA298" s="1"/>
      <c r="AB298" s="3"/>
      <c r="AC298" s="84"/>
      <c r="AD298" s="84"/>
      <c r="AE298" s="84"/>
      <c r="AF298" s="85"/>
      <c r="AG298" s="86"/>
      <c r="AH298" s="86"/>
      <c r="AI298" s="86"/>
      <c r="AJ298" s="86"/>
      <c r="AK298" s="87"/>
      <c r="AL298" s="87"/>
      <c r="AM298" s="87"/>
      <c r="AN298" s="87"/>
      <c r="AO298" s="88"/>
      <c r="AP298" s="89"/>
      <c r="AQ298" s="90" t="str">
        <f t="shared" si="71"/>
        <v/>
      </c>
      <c r="AR298" s="91">
        <f t="shared" si="72"/>
        <v>2</v>
      </c>
      <c r="AS298" s="92" t="str">
        <f t="shared" si="73"/>
        <v/>
      </c>
      <c r="AT298" s="93">
        <f t="shared" si="74"/>
        <v>0</v>
      </c>
      <c r="AU298" s="93">
        <f t="shared" si="75"/>
        <v>0</v>
      </c>
      <c r="AV298" s="93" t="str">
        <f t="shared" si="76"/>
        <v>01N</v>
      </c>
      <c r="AW298" s="94" t="str">
        <f t="shared" si="77"/>
        <v/>
      </c>
      <c r="AX298" s="95">
        <f>SUMIF(Calculs!$B$2:$B$34,AW298,Calculs!$C$2:$C$34)</f>
        <v>0</v>
      </c>
      <c r="AY298" s="95">
        <f>IF(K298&lt;&gt;"",IF(LEFT(K298,1)="S", Calculs!$C$55,0),0)</f>
        <v>0</v>
      </c>
      <c r="AZ298" s="95">
        <f>IF(L298&lt;&gt;"",IF(LEFT(L298,1)="S", Calculs!$C$51,0),0)</f>
        <v>0</v>
      </c>
      <c r="BA298" s="95">
        <f>IF(M298&lt;&gt;"",IF(LEFT(M298,1)="S", Calculs!$C$52,0),0)</f>
        <v>0</v>
      </c>
      <c r="BB298" s="96" t="str">
        <f t="shared" si="78"/>
        <v/>
      </c>
      <c r="BC298" s="207" t="str">
        <f t="shared" si="79"/>
        <v/>
      </c>
      <c r="BD298" s="96">
        <f>SUMIF(Calculs!$B$2:$B$34,BB298,Calculs!$C$2:$C$34)</f>
        <v>0</v>
      </c>
      <c r="BE298" s="95">
        <f>IF(Q298&lt;&gt;"",IF(LEFT(Q298,1)="S", Calculs!$C$52,0),0)</f>
        <v>0</v>
      </c>
      <c r="BF298" s="95">
        <f>IF(R298&lt;&gt;"",IF(LEFT(R298,1)="S", Calculs!$C$51,0),0)</f>
        <v>0</v>
      </c>
      <c r="BG298" s="95">
        <f>SUMIF(Calculs!$B$41:$B$46,LEFT(S298,2),Calculs!$C$41:$C$46)</f>
        <v>0</v>
      </c>
      <c r="BH298" s="95">
        <f>IF(T298&lt;&gt;"",IF(LEFT(T298,1)="S", Calculs!$C$48,0),0)</f>
        <v>0</v>
      </c>
      <c r="BI298" s="95">
        <f>IF(W298&lt;&gt;"",IF(LEFT(W298,3)="ETT", Calculs!$C$37,0),0)</f>
        <v>0</v>
      </c>
      <c r="BJ298" s="95">
        <f>IF(X298&lt;&gt;"",IF(LEFT(X298,1)="S", Calculs!$C$51,0),0)</f>
        <v>0</v>
      </c>
      <c r="BK298" s="95">
        <f>IF(Y298&lt;&gt;"",IF(LEFT(Y298,1)="S", Calculs!$C$52,0),0)</f>
        <v>0</v>
      </c>
      <c r="BL298" s="96" t="str">
        <f t="shared" si="80"/>
        <v/>
      </c>
      <c r="BM298" s="95">
        <f>SUMIF(Calculs!$B$32:$B$36,TRIM(BL298),Calculs!$C$32:$C$36)</f>
        <v>0</v>
      </c>
      <c r="BN298" s="95">
        <f>IF(V298&lt;&gt;"",IF(LEFT(V298,1)="S", SUMIF(Calculs!$B$57:$B$61, TRIM(BL298), Calculs!$C$57:$C$61),0),0)</f>
        <v>0</v>
      </c>
      <c r="BO298" s="93" t="str">
        <f t="shared" si="81"/>
        <v>N</v>
      </c>
      <c r="BP298" s="95">
        <f t="shared" si="82"/>
        <v>0</v>
      </c>
      <c r="BQ298" s="95" t="e">
        <f t="shared" si="83"/>
        <v>#VALUE!</v>
      </c>
      <c r="BR298" s="95" t="e">
        <f t="shared" si="84"/>
        <v>#VALUE!</v>
      </c>
    </row>
    <row r="299" spans="1:70" ht="12.75" customHeight="1">
      <c r="A299" s="81"/>
      <c r="B299" s="107"/>
      <c r="C299" s="1"/>
      <c r="D299" s="1"/>
      <c r="E299" s="1"/>
      <c r="F299" s="1"/>
      <c r="G299" s="1"/>
      <c r="H299" s="34"/>
      <c r="I299" s="83"/>
      <c r="J299" s="83"/>
      <c r="K299" s="83"/>
      <c r="L299" s="83"/>
      <c r="M299" s="83"/>
      <c r="N299" s="83"/>
      <c r="O299" s="83"/>
      <c r="P299" s="83"/>
      <c r="Q299" s="83"/>
      <c r="R299" s="1"/>
      <c r="S299" s="84"/>
      <c r="T299" s="84"/>
      <c r="V299" s="84"/>
      <c r="W299" s="83"/>
      <c r="X299" s="83"/>
      <c r="Y299" s="83"/>
      <c r="Z299" s="1"/>
      <c r="AA299" s="1"/>
      <c r="AB299" s="3"/>
      <c r="AC299" s="84"/>
      <c r="AD299" s="84"/>
      <c r="AE299" s="84"/>
      <c r="AF299" s="85"/>
      <c r="AG299" s="86"/>
      <c r="AH299" s="86"/>
      <c r="AI299" s="86"/>
      <c r="AJ299" s="86"/>
      <c r="AK299" s="87"/>
      <c r="AL299" s="87"/>
      <c r="AM299" s="87"/>
      <c r="AN299" s="87"/>
      <c r="AO299" s="88"/>
      <c r="AP299" s="89"/>
      <c r="AQ299" s="90" t="str">
        <f t="shared" si="71"/>
        <v/>
      </c>
      <c r="AR299" s="91">
        <f t="shared" si="72"/>
        <v>2</v>
      </c>
      <c r="AS299" s="92" t="str">
        <f t="shared" si="73"/>
        <v/>
      </c>
      <c r="AT299" s="93">
        <f t="shared" si="74"/>
        <v>0</v>
      </c>
      <c r="AU299" s="93">
        <f t="shared" si="75"/>
        <v>0</v>
      </c>
      <c r="AV299" s="93" t="str">
        <f t="shared" si="76"/>
        <v>01N</v>
      </c>
      <c r="AW299" s="94" t="str">
        <f t="shared" si="77"/>
        <v/>
      </c>
      <c r="AX299" s="95">
        <f>SUMIF(Calculs!$B$2:$B$34,AW299,Calculs!$C$2:$C$34)</f>
        <v>0</v>
      </c>
      <c r="AY299" s="95">
        <f>IF(K299&lt;&gt;"",IF(LEFT(K299,1)="S", Calculs!$C$55,0),0)</f>
        <v>0</v>
      </c>
      <c r="AZ299" s="95">
        <f>IF(L299&lt;&gt;"",IF(LEFT(L299,1)="S", Calculs!$C$51,0),0)</f>
        <v>0</v>
      </c>
      <c r="BA299" s="95">
        <f>IF(M299&lt;&gt;"",IF(LEFT(M299,1)="S", Calculs!$C$52,0),0)</f>
        <v>0</v>
      </c>
      <c r="BB299" s="96" t="str">
        <f t="shared" si="78"/>
        <v/>
      </c>
      <c r="BC299" s="207" t="str">
        <f t="shared" si="79"/>
        <v/>
      </c>
      <c r="BD299" s="96">
        <f>SUMIF(Calculs!$B$2:$B$34,BB299,Calculs!$C$2:$C$34)</f>
        <v>0</v>
      </c>
      <c r="BE299" s="95">
        <f>IF(Q299&lt;&gt;"",IF(LEFT(Q299,1)="S", Calculs!$C$52,0),0)</f>
        <v>0</v>
      </c>
      <c r="BF299" s="95">
        <f>IF(R299&lt;&gt;"",IF(LEFT(R299,1)="S", Calculs!$C$51,0),0)</f>
        <v>0</v>
      </c>
      <c r="BG299" s="95">
        <f>SUMIF(Calculs!$B$41:$B$46,LEFT(S299,2),Calculs!$C$41:$C$46)</f>
        <v>0</v>
      </c>
      <c r="BH299" s="95">
        <f>IF(T299&lt;&gt;"",IF(LEFT(T299,1)="S", Calculs!$C$48,0),0)</f>
        <v>0</v>
      </c>
      <c r="BI299" s="95">
        <f>IF(W299&lt;&gt;"",IF(LEFT(W299,3)="ETT", Calculs!$C$37,0),0)</f>
        <v>0</v>
      </c>
      <c r="BJ299" s="95">
        <f>IF(X299&lt;&gt;"",IF(LEFT(X299,1)="S", Calculs!$C$51,0),0)</f>
        <v>0</v>
      </c>
      <c r="BK299" s="95">
        <f>IF(Y299&lt;&gt;"",IF(LEFT(Y299,1)="S", Calculs!$C$52,0),0)</f>
        <v>0</v>
      </c>
      <c r="BL299" s="96" t="str">
        <f t="shared" si="80"/>
        <v/>
      </c>
      <c r="BM299" s="95">
        <f>SUMIF(Calculs!$B$32:$B$36,TRIM(BL299),Calculs!$C$32:$C$36)</f>
        <v>0</v>
      </c>
      <c r="BN299" s="95">
        <f>IF(V299&lt;&gt;"",IF(LEFT(V299,1)="S", SUMIF(Calculs!$B$57:$B$61, TRIM(BL299), Calculs!$C$57:$C$61),0),0)</f>
        <v>0</v>
      </c>
      <c r="BO299" s="93" t="str">
        <f t="shared" si="81"/>
        <v>N</v>
      </c>
      <c r="BP299" s="95">
        <f t="shared" si="82"/>
        <v>0</v>
      </c>
      <c r="BQ299" s="95" t="e">
        <f t="shared" si="83"/>
        <v>#VALUE!</v>
      </c>
      <c r="BR299" s="95" t="e">
        <f t="shared" si="84"/>
        <v>#VALUE!</v>
      </c>
    </row>
    <row r="300" spans="1:70" ht="12.75" customHeight="1">
      <c r="A300" s="81"/>
      <c r="B300" s="107"/>
      <c r="C300" s="1"/>
      <c r="D300" s="1"/>
      <c r="E300" s="1"/>
      <c r="F300" s="1"/>
      <c r="G300" s="1"/>
      <c r="H300" s="34"/>
      <c r="I300" s="83"/>
      <c r="J300" s="83"/>
      <c r="K300" s="83"/>
      <c r="L300" s="83"/>
      <c r="M300" s="83"/>
      <c r="N300" s="83"/>
      <c r="O300" s="83"/>
      <c r="P300" s="83"/>
      <c r="Q300" s="83"/>
      <c r="R300" s="1"/>
      <c r="S300" s="84"/>
      <c r="T300" s="84"/>
      <c r="V300" s="84"/>
      <c r="W300" s="83"/>
      <c r="X300" s="83"/>
      <c r="Y300" s="83"/>
      <c r="Z300" s="1"/>
      <c r="AA300" s="1"/>
      <c r="AB300" s="3"/>
      <c r="AC300" s="84"/>
      <c r="AD300" s="84"/>
      <c r="AE300" s="84"/>
      <c r="AF300" s="85"/>
      <c r="AG300" s="86"/>
      <c r="AH300" s="86"/>
      <c r="AI300" s="86"/>
      <c r="AJ300" s="86"/>
      <c r="AK300" s="87"/>
      <c r="AL300" s="87"/>
      <c r="AM300" s="87"/>
      <c r="AN300" s="87"/>
      <c r="AO300" s="88"/>
      <c r="AP300" s="89"/>
      <c r="AQ300" s="90" t="str">
        <f t="shared" si="71"/>
        <v/>
      </c>
      <c r="AR300" s="91">
        <f t="shared" si="72"/>
        <v>2</v>
      </c>
      <c r="AS300" s="92" t="str">
        <f t="shared" si="73"/>
        <v/>
      </c>
      <c r="AT300" s="93">
        <f t="shared" si="74"/>
        <v>0</v>
      </c>
      <c r="AU300" s="93">
        <f t="shared" si="75"/>
        <v>0</v>
      </c>
      <c r="AV300" s="93" t="str">
        <f t="shared" si="76"/>
        <v>01N</v>
      </c>
      <c r="AW300" s="94" t="str">
        <f t="shared" si="77"/>
        <v/>
      </c>
      <c r="AX300" s="95">
        <f>SUMIF(Calculs!$B$2:$B$34,AW300,Calculs!$C$2:$C$34)</f>
        <v>0</v>
      </c>
      <c r="AY300" s="95">
        <f>IF(K300&lt;&gt;"",IF(LEFT(K300,1)="S", Calculs!$C$55,0),0)</f>
        <v>0</v>
      </c>
      <c r="AZ300" s="95">
        <f>IF(L300&lt;&gt;"",IF(LEFT(L300,1)="S", Calculs!$C$51,0),0)</f>
        <v>0</v>
      </c>
      <c r="BA300" s="95">
        <f>IF(M300&lt;&gt;"",IF(LEFT(M300,1)="S", Calculs!$C$52,0),0)</f>
        <v>0</v>
      </c>
      <c r="BB300" s="96" t="str">
        <f t="shared" si="78"/>
        <v/>
      </c>
      <c r="BC300" s="207" t="str">
        <f t="shared" si="79"/>
        <v/>
      </c>
      <c r="BD300" s="96">
        <f>SUMIF(Calculs!$B$2:$B$34,BB300,Calculs!$C$2:$C$34)</f>
        <v>0</v>
      </c>
      <c r="BE300" s="95">
        <f>IF(Q300&lt;&gt;"",IF(LEFT(Q300,1)="S", Calculs!$C$52,0),0)</f>
        <v>0</v>
      </c>
      <c r="BF300" s="95">
        <f>IF(R300&lt;&gt;"",IF(LEFT(R300,1)="S", Calculs!$C$51,0),0)</f>
        <v>0</v>
      </c>
      <c r="BG300" s="95">
        <f>SUMIF(Calculs!$B$41:$B$46,LEFT(S300,2),Calculs!$C$41:$C$46)</f>
        <v>0</v>
      </c>
      <c r="BH300" s="95">
        <f>IF(T300&lt;&gt;"",IF(LEFT(T300,1)="S", Calculs!$C$48,0),0)</f>
        <v>0</v>
      </c>
      <c r="BI300" s="95">
        <f>IF(W300&lt;&gt;"",IF(LEFT(W300,3)="ETT", Calculs!$C$37,0),0)</f>
        <v>0</v>
      </c>
      <c r="BJ300" s="95">
        <f>IF(X300&lt;&gt;"",IF(LEFT(X300,1)="S", Calculs!$C$51,0),0)</f>
        <v>0</v>
      </c>
      <c r="BK300" s="95">
        <f>IF(Y300&lt;&gt;"",IF(LEFT(Y300,1)="S", Calculs!$C$52,0),0)</f>
        <v>0</v>
      </c>
      <c r="BL300" s="96" t="str">
        <f t="shared" si="80"/>
        <v/>
      </c>
      <c r="BM300" s="95">
        <f>SUMIF(Calculs!$B$32:$B$36,TRIM(BL300),Calculs!$C$32:$C$36)</f>
        <v>0</v>
      </c>
      <c r="BN300" s="95">
        <f>IF(V300&lt;&gt;"",IF(LEFT(V300,1)="S", SUMIF(Calculs!$B$57:$B$61, TRIM(BL300), Calculs!$C$57:$C$61),0),0)</f>
        <v>0</v>
      </c>
      <c r="BO300" s="93" t="str">
        <f t="shared" si="81"/>
        <v>N</v>
      </c>
      <c r="BP300" s="95">
        <f t="shared" si="82"/>
        <v>0</v>
      </c>
      <c r="BQ300" s="95" t="e">
        <f t="shared" si="83"/>
        <v>#VALUE!</v>
      </c>
      <c r="BR300" s="95" t="e">
        <f t="shared" si="84"/>
        <v>#VALUE!</v>
      </c>
    </row>
    <row r="301" spans="1:70" ht="12.75" customHeight="1">
      <c r="A301" s="81"/>
      <c r="B301" s="107"/>
      <c r="C301" s="1"/>
      <c r="D301" s="1"/>
      <c r="E301" s="1"/>
      <c r="F301" s="1"/>
      <c r="G301" s="1"/>
      <c r="H301" s="34"/>
      <c r="I301" s="83"/>
      <c r="J301" s="83"/>
      <c r="K301" s="83"/>
      <c r="L301" s="83"/>
      <c r="M301" s="83"/>
      <c r="N301" s="83"/>
      <c r="O301" s="83"/>
      <c r="P301" s="83"/>
      <c r="Q301" s="83"/>
      <c r="R301" s="1"/>
      <c r="S301" s="84"/>
      <c r="T301" s="84"/>
      <c r="V301" s="84"/>
      <c r="W301" s="83"/>
      <c r="X301" s="83"/>
      <c r="Y301" s="83"/>
      <c r="Z301" s="1"/>
      <c r="AA301" s="1"/>
      <c r="AB301" s="3"/>
      <c r="AC301" s="84"/>
      <c r="AD301" s="84"/>
      <c r="AE301" s="84"/>
      <c r="AF301" s="85"/>
      <c r="AG301" s="86"/>
      <c r="AH301" s="86"/>
      <c r="AI301" s="86"/>
      <c r="AJ301" s="86"/>
      <c r="AK301" s="87"/>
      <c r="AL301" s="87"/>
      <c r="AM301" s="87"/>
      <c r="AN301" s="87"/>
      <c r="AO301" s="88"/>
      <c r="AP301" s="89"/>
      <c r="AQ301" s="90" t="str">
        <f t="shared" si="71"/>
        <v/>
      </c>
      <c r="AR301" s="91">
        <f t="shared" si="72"/>
        <v>2</v>
      </c>
      <c r="AS301" s="92" t="str">
        <f t="shared" si="73"/>
        <v/>
      </c>
      <c r="AT301" s="93">
        <f t="shared" si="74"/>
        <v>0</v>
      </c>
      <c r="AU301" s="93">
        <f t="shared" si="75"/>
        <v>0</v>
      </c>
      <c r="AV301" s="93" t="str">
        <f t="shared" si="76"/>
        <v>01N</v>
      </c>
      <c r="AW301" s="94" t="str">
        <f t="shared" si="77"/>
        <v/>
      </c>
      <c r="AX301" s="95">
        <f>SUMIF(Calculs!$B$2:$B$34,AW301,Calculs!$C$2:$C$34)</f>
        <v>0</v>
      </c>
      <c r="AY301" s="95">
        <f>IF(K301&lt;&gt;"",IF(LEFT(K301,1)="S", Calculs!$C$55,0),0)</f>
        <v>0</v>
      </c>
      <c r="AZ301" s="95">
        <f>IF(L301&lt;&gt;"",IF(LEFT(L301,1)="S", Calculs!$C$51,0),0)</f>
        <v>0</v>
      </c>
      <c r="BA301" s="95">
        <f>IF(M301&lt;&gt;"",IF(LEFT(M301,1)="S", Calculs!$C$52,0),0)</f>
        <v>0</v>
      </c>
      <c r="BB301" s="96" t="str">
        <f t="shared" si="78"/>
        <v/>
      </c>
      <c r="BC301" s="207" t="str">
        <f t="shared" si="79"/>
        <v/>
      </c>
      <c r="BD301" s="96">
        <f>SUMIF(Calculs!$B$2:$B$34,BB301,Calculs!$C$2:$C$34)</f>
        <v>0</v>
      </c>
      <c r="BE301" s="95">
        <f>IF(Q301&lt;&gt;"",IF(LEFT(Q301,1)="S", Calculs!$C$52,0),0)</f>
        <v>0</v>
      </c>
      <c r="BF301" s="95">
        <f>IF(R301&lt;&gt;"",IF(LEFT(R301,1)="S", Calculs!$C$51,0),0)</f>
        <v>0</v>
      </c>
      <c r="BG301" s="95">
        <f>SUMIF(Calculs!$B$41:$B$46,LEFT(S301,2),Calculs!$C$41:$C$46)</f>
        <v>0</v>
      </c>
      <c r="BH301" s="95">
        <f>IF(T301&lt;&gt;"",IF(LEFT(T301,1)="S", Calculs!$C$48,0),0)</f>
        <v>0</v>
      </c>
      <c r="BI301" s="95">
        <f>IF(W301&lt;&gt;"",IF(LEFT(W301,3)="ETT", Calculs!$C$37,0),0)</f>
        <v>0</v>
      </c>
      <c r="BJ301" s="95">
        <f>IF(X301&lt;&gt;"",IF(LEFT(X301,1)="S", Calculs!$C$51,0),0)</f>
        <v>0</v>
      </c>
      <c r="BK301" s="95">
        <f>IF(Y301&lt;&gt;"",IF(LEFT(Y301,1)="S", Calculs!$C$52,0),0)</f>
        <v>0</v>
      </c>
      <c r="BL301" s="96" t="str">
        <f t="shared" si="80"/>
        <v/>
      </c>
      <c r="BM301" s="95">
        <f>SUMIF(Calculs!$B$32:$B$36,TRIM(BL301),Calculs!$C$32:$C$36)</f>
        <v>0</v>
      </c>
      <c r="BN301" s="95">
        <f>IF(V301&lt;&gt;"",IF(LEFT(V301,1)="S", SUMIF(Calculs!$B$57:$B$61, TRIM(BL301), Calculs!$C$57:$C$61),0),0)</f>
        <v>0</v>
      </c>
      <c r="BO301" s="93" t="str">
        <f t="shared" si="81"/>
        <v>N</v>
      </c>
      <c r="BP301" s="95">
        <f t="shared" si="82"/>
        <v>0</v>
      </c>
      <c r="BQ301" s="95" t="e">
        <f t="shared" si="83"/>
        <v>#VALUE!</v>
      </c>
      <c r="BR301" s="95" t="e">
        <f t="shared" si="84"/>
        <v>#VALUE!</v>
      </c>
    </row>
    <row r="302" spans="1:70" ht="12.75" customHeight="1">
      <c r="A302" s="81"/>
      <c r="B302" s="107"/>
      <c r="C302" s="1"/>
      <c r="D302" s="1"/>
      <c r="E302" s="1"/>
      <c r="F302" s="1"/>
      <c r="G302" s="1"/>
      <c r="H302" s="34"/>
      <c r="I302" s="83"/>
      <c r="J302" s="83"/>
      <c r="K302" s="83"/>
      <c r="L302" s="83"/>
      <c r="M302" s="83"/>
      <c r="N302" s="83"/>
      <c r="O302" s="83"/>
      <c r="P302" s="83"/>
      <c r="Q302" s="83"/>
      <c r="R302" s="1"/>
      <c r="S302" s="84"/>
      <c r="T302" s="84"/>
      <c r="V302" s="84"/>
      <c r="W302" s="83"/>
      <c r="X302" s="83"/>
      <c r="Y302" s="83"/>
      <c r="Z302" s="1"/>
      <c r="AA302" s="1"/>
      <c r="AB302" s="3"/>
      <c r="AC302" s="84"/>
      <c r="AD302" s="84"/>
      <c r="AE302" s="84"/>
      <c r="AF302" s="85"/>
      <c r="AG302" s="86"/>
      <c r="AH302" s="86"/>
      <c r="AI302" s="86"/>
      <c r="AJ302" s="86"/>
      <c r="AK302" s="87"/>
      <c r="AL302" s="87"/>
      <c r="AM302" s="87"/>
      <c r="AN302" s="87"/>
      <c r="AO302" s="88"/>
      <c r="AP302" s="89"/>
      <c r="AQ302" s="90" t="str">
        <f t="shared" si="71"/>
        <v/>
      </c>
      <c r="AR302" s="91">
        <f t="shared" si="72"/>
        <v>2</v>
      </c>
      <c r="AS302" s="92" t="str">
        <f t="shared" si="73"/>
        <v/>
      </c>
      <c r="AT302" s="93">
        <f t="shared" si="74"/>
        <v>0</v>
      </c>
      <c r="AU302" s="93">
        <f t="shared" si="75"/>
        <v>0</v>
      </c>
      <c r="AV302" s="93" t="str">
        <f t="shared" si="76"/>
        <v>01N</v>
      </c>
      <c r="AW302" s="94" t="str">
        <f t="shared" si="77"/>
        <v/>
      </c>
      <c r="AX302" s="95">
        <f>SUMIF(Calculs!$B$2:$B$34,AW302,Calculs!$C$2:$C$34)</f>
        <v>0</v>
      </c>
      <c r="AY302" s="95">
        <f>IF(K302&lt;&gt;"",IF(LEFT(K302,1)="S", Calculs!$C$55,0),0)</f>
        <v>0</v>
      </c>
      <c r="AZ302" s="95">
        <f>IF(L302&lt;&gt;"",IF(LEFT(L302,1)="S", Calculs!$C$51,0),0)</f>
        <v>0</v>
      </c>
      <c r="BA302" s="95">
        <f>IF(M302&lt;&gt;"",IF(LEFT(M302,1)="S", Calculs!$C$52,0),0)</f>
        <v>0</v>
      </c>
      <c r="BB302" s="96" t="str">
        <f t="shared" si="78"/>
        <v/>
      </c>
      <c r="BC302" s="207" t="str">
        <f t="shared" si="79"/>
        <v/>
      </c>
      <c r="BD302" s="96">
        <f>SUMIF(Calculs!$B$2:$B$34,BB302,Calculs!$C$2:$C$34)</f>
        <v>0</v>
      </c>
      <c r="BE302" s="95">
        <f>IF(Q302&lt;&gt;"",IF(LEFT(Q302,1)="S", Calculs!$C$52,0),0)</f>
        <v>0</v>
      </c>
      <c r="BF302" s="95">
        <f>IF(R302&lt;&gt;"",IF(LEFT(R302,1)="S", Calculs!$C$51,0),0)</f>
        <v>0</v>
      </c>
      <c r="BG302" s="95">
        <f>SUMIF(Calculs!$B$41:$B$46,LEFT(S302,2),Calculs!$C$41:$C$46)</f>
        <v>0</v>
      </c>
      <c r="BH302" s="95">
        <f>IF(T302&lt;&gt;"",IF(LEFT(T302,1)="S", Calculs!$C$48,0),0)</f>
        <v>0</v>
      </c>
      <c r="BI302" s="95">
        <f>IF(W302&lt;&gt;"",IF(LEFT(W302,3)="ETT", Calculs!$C$37,0),0)</f>
        <v>0</v>
      </c>
      <c r="BJ302" s="95">
        <f>IF(X302&lt;&gt;"",IF(LEFT(X302,1)="S", Calculs!$C$51,0),0)</f>
        <v>0</v>
      </c>
      <c r="BK302" s="95">
        <f>IF(Y302&lt;&gt;"",IF(LEFT(Y302,1)="S", Calculs!$C$52,0),0)</f>
        <v>0</v>
      </c>
      <c r="BL302" s="96" t="str">
        <f t="shared" si="80"/>
        <v/>
      </c>
      <c r="BM302" s="95">
        <f>SUMIF(Calculs!$B$32:$B$36,TRIM(BL302),Calculs!$C$32:$C$36)</f>
        <v>0</v>
      </c>
      <c r="BN302" s="95">
        <f>IF(V302&lt;&gt;"",IF(LEFT(V302,1)="S", SUMIF(Calculs!$B$57:$B$61, TRIM(BL302), Calculs!$C$57:$C$61),0),0)</f>
        <v>0</v>
      </c>
      <c r="BO302" s="93" t="str">
        <f t="shared" si="81"/>
        <v>N</v>
      </c>
      <c r="BP302" s="95">
        <f t="shared" si="82"/>
        <v>0</v>
      </c>
      <c r="BQ302" s="95" t="e">
        <f t="shared" si="83"/>
        <v>#VALUE!</v>
      </c>
      <c r="BR302" s="95" t="e">
        <f t="shared" si="84"/>
        <v>#VALUE!</v>
      </c>
    </row>
    <row r="303" spans="1:70" ht="12.75" customHeight="1">
      <c r="A303" s="81"/>
      <c r="B303" s="107"/>
      <c r="C303" s="1"/>
      <c r="D303" s="1"/>
      <c r="E303" s="1"/>
      <c r="F303" s="1"/>
      <c r="G303" s="1"/>
      <c r="H303" s="34"/>
      <c r="I303" s="83"/>
      <c r="J303" s="83"/>
      <c r="K303" s="83"/>
      <c r="L303" s="83"/>
      <c r="M303" s="83"/>
      <c r="N303" s="83"/>
      <c r="O303" s="83"/>
      <c r="P303" s="83"/>
      <c r="Q303" s="83"/>
      <c r="R303" s="1"/>
      <c r="S303" s="84"/>
      <c r="T303" s="84"/>
      <c r="V303" s="84"/>
      <c r="W303" s="83"/>
      <c r="X303" s="83"/>
      <c r="Y303" s="83"/>
      <c r="Z303" s="1"/>
      <c r="AA303" s="1"/>
      <c r="AB303" s="3"/>
      <c r="AC303" s="84"/>
      <c r="AD303" s="84"/>
      <c r="AE303" s="84"/>
      <c r="AF303" s="85"/>
      <c r="AG303" s="86"/>
      <c r="AH303" s="86"/>
      <c r="AI303" s="86"/>
      <c r="AJ303" s="86"/>
      <c r="AK303" s="87"/>
      <c r="AL303" s="87"/>
      <c r="AM303" s="87"/>
      <c r="AN303" s="87"/>
      <c r="AO303" s="88"/>
      <c r="AP303" s="89"/>
      <c r="AQ303" s="90" t="str">
        <f t="shared" si="71"/>
        <v/>
      </c>
      <c r="AR303" s="91">
        <f t="shared" si="72"/>
        <v>2</v>
      </c>
      <c r="AS303" s="92" t="str">
        <f t="shared" si="73"/>
        <v/>
      </c>
      <c r="AT303" s="93">
        <f t="shared" si="74"/>
        <v>0</v>
      </c>
      <c r="AU303" s="93">
        <f t="shared" si="75"/>
        <v>0</v>
      </c>
      <c r="AV303" s="93" t="str">
        <f t="shared" si="76"/>
        <v>01N</v>
      </c>
      <c r="AW303" s="94" t="str">
        <f t="shared" si="77"/>
        <v/>
      </c>
      <c r="AX303" s="95">
        <f>SUMIF(Calculs!$B$2:$B$34,AW303,Calculs!$C$2:$C$34)</f>
        <v>0</v>
      </c>
      <c r="AY303" s="95">
        <f>IF(K303&lt;&gt;"",IF(LEFT(K303,1)="S", Calculs!$C$55,0),0)</f>
        <v>0</v>
      </c>
      <c r="AZ303" s="95">
        <f>IF(L303&lt;&gt;"",IF(LEFT(L303,1)="S", Calculs!$C$51,0),0)</f>
        <v>0</v>
      </c>
      <c r="BA303" s="95">
        <f>IF(M303&lt;&gt;"",IF(LEFT(M303,1)="S", Calculs!$C$52,0),0)</f>
        <v>0</v>
      </c>
      <c r="BB303" s="96" t="str">
        <f t="shared" si="78"/>
        <v/>
      </c>
      <c r="BC303" s="207" t="str">
        <f t="shared" si="79"/>
        <v/>
      </c>
      <c r="BD303" s="96">
        <f>SUMIF(Calculs!$B$2:$B$34,BB303,Calculs!$C$2:$C$34)</f>
        <v>0</v>
      </c>
      <c r="BE303" s="95">
        <f>IF(Q303&lt;&gt;"",IF(LEFT(Q303,1)="S", Calculs!$C$52,0),0)</f>
        <v>0</v>
      </c>
      <c r="BF303" s="95">
        <f>IF(R303&lt;&gt;"",IF(LEFT(R303,1)="S", Calculs!$C$51,0),0)</f>
        <v>0</v>
      </c>
      <c r="BG303" s="95">
        <f>SUMIF(Calculs!$B$41:$B$46,LEFT(S303,2),Calculs!$C$41:$C$46)</f>
        <v>0</v>
      </c>
      <c r="BH303" s="95">
        <f>IF(T303&lt;&gt;"",IF(LEFT(T303,1)="S", Calculs!$C$48,0),0)</f>
        <v>0</v>
      </c>
      <c r="BI303" s="95">
        <f>IF(W303&lt;&gt;"",IF(LEFT(W303,3)="ETT", Calculs!$C$37,0),0)</f>
        <v>0</v>
      </c>
      <c r="BJ303" s="95">
        <f>IF(X303&lt;&gt;"",IF(LEFT(X303,1)="S", Calculs!$C$51,0),0)</f>
        <v>0</v>
      </c>
      <c r="BK303" s="95">
        <f>IF(Y303&lt;&gt;"",IF(LEFT(Y303,1)="S", Calculs!$C$52,0),0)</f>
        <v>0</v>
      </c>
      <c r="BL303" s="96" t="str">
        <f t="shared" si="80"/>
        <v/>
      </c>
      <c r="BM303" s="95">
        <f>SUMIF(Calculs!$B$32:$B$36,TRIM(BL303),Calculs!$C$32:$C$36)</f>
        <v>0</v>
      </c>
      <c r="BN303" s="95">
        <f>IF(V303&lt;&gt;"",IF(LEFT(V303,1)="S", SUMIF(Calculs!$B$57:$B$61, TRIM(BL303), Calculs!$C$57:$C$61),0),0)</f>
        <v>0</v>
      </c>
      <c r="BO303" s="93" t="str">
        <f t="shared" si="81"/>
        <v>N</v>
      </c>
      <c r="BP303" s="95">
        <f t="shared" si="82"/>
        <v>0</v>
      </c>
      <c r="BQ303" s="95" t="e">
        <f t="shared" si="83"/>
        <v>#VALUE!</v>
      </c>
      <c r="BR303" s="95" t="e">
        <f t="shared" si="84"/>
        <v>#VALUE!</v>
      </c>
    </row>
    <row r="304" spans="1:70" ht="12.75" customHeight="1">
      <c r="A304" s="81"/>
      <c r="B304" s="107"/>
      <c r="C304" s="1"/>
      <c r="D304" s="1"/>
      <c r="E304" s="1"/>
      <c r="F304" s="1"/>
      <c r="G304" s="1"/>
      <c r="H304" s="34"/>
      <c r="I304" s="83"/>
      <c r="J304" s="83"/>
      <c r="K304" s="83"/>
      <c r="L304" s="83"/>
      <c r="M304" s="83"/>
      <c r="N304" s="83"/>
      <c r="O304" s="83"/>
      <c r="P304" s="83"/>
      <c r="Q304" s="83"/>
      <c r="R304" s="1"/>
      <c r="S304" s="84"/>
      <c r="T304" s="84"/>
      <c r="V304" s="84"/>
      <c r="W304" s="83"/>
      <c r="X304" s="83"/>
      <c r="Y304" s="83"/>
      <c r="Z304" s="1"/>
      <c r="AA304" s="1"/>
      <c r="AB304" s="3"/>
      <c r="AC304" s="84"/>
      <c r="AD304" s="84"/>
      <c r="AE304" s="84"/>
      <c r="AF304" s="85"/>
      <c r="AG304" s="86"/>
      <c r="AH304" s="86"/>
      <c r="AI304" s="86"/>
      <c r="AJ304" s="86"/>
      <c r="AK304" s="87"/>
      <c r="AL304" s="87"/>
      <c r="AM304" s="87"/>
      <c r="AN304" s="87"/>
      <c r="AO304" s="88"/>
      <c r="AP304" s="89"/>
      <c r="AQ304" s="90" t="str">
        <f t="shared" si="71"/>
        <v/>
      </c>
      <c r="AR304" s="91">
        <f t="shared" si="72"/>
        <v>2</v>
      </c>
      <c r="AS304" s="92" t="str">
        <f t="shared" si="73"/>
        <v/>
      </c>
      <c r="AT304" s="93">
        <f t="shared" si="74"/>
        <v>0</v>
      </c>
      <c r="AU304" s="93">
        <f t="shared" si="75"/>
        <v>0</v>
      </c>
      <c r="AV304" s="93" t="str">
        <f t="shared" si="76"/>
        <v>01N</v>
      </c>
      <c r="AW304" s="94" t="str">
        <f t="shared" si="77"/>
        <v/>
      </c>
      <c r="AX304" s="95">
        <f>SUMIF(Calculs!$B$2:$B$34,AW304,Calculs!$C$2:$C$34)</f>
        <v>0</v>
      </c>
      <c r="AY304" s="95">
        <f>IF(K304&lt;&gt;"",IF(LEFT(K304,1)="S", Calculs!$C$55,0),0)</f>
        <v>0</v>
      </c>
      <c r="AZ304" s="95">
        <f>IF(L304&lt;&gt;"",IF(LEFT(L304,1)="S", Calculs!$C$51,0),0)</f>
        <v>0</v>
      </c>
      <c r="BA304" s="95">
        <f>IF(M304&lt;&gt;"",IF(LEFT(M304,1)="S", Calculs!$C$52,0),0)</f>
        <v>0</v>
      </c>
      <c r="BB304" s="96" t="str">
        <f t="shared" si="78"/>
        <v/>
      </c>
      <c r="BC304" s="207" t="str">
        <f t="shared" si="79"/>
        <v/>
      </c>
      <c r="BD304" s="96">
        <f>SUMIF(Calculs!$B$2:$B$34,BB304,Calculs!$C$2:$C$34)</f>
        <v>0</v>
      </c>
      <c r="BE304" s="95">
        <f>IF(Q304&lt;&gt;"",IF(LEFT(Q304,1)="S", Calculs!$C$52,0),0)</f>
        <v>0</v>
      </c>
      <c r="BF304" s="95">
        <f>IF(R304&lt;&gt;"",IF(LEFT(R304,1)="S", Calculs!$C$51,0),0)</f>
        <v>0</v>
      </c>
      <c r="BG304" s="95">
        <f>SUMIF(Calculs!$B$41:$B$46,LEFT(S304,2),Calculs!$C$41:$C$46)</f>
        <v>0</v>
      </c>
      <c r="BH304" s="95">
        <f>IF(T304&lt;&gt;"",IF(LEFT(T304,1)="S", Calculs!$C$48,0),0)</f>
        <v>0</v>
      </c>
      <c r="BI304" s="95">
        <f>IF(W304&lt;&gt;"",IF(LEFT(W304,3)="ETT", Calculs!$C$37,0),0)</f>
        <v>0</v>
      </c>
      <c r="BJ304" s="95">
        <f>IF(X304&lt;&gt;"",IF(LEFT(X304,1)="S", Calculs!$C$51,0),0)</f>
        <v>0</v>
      </c>
      <c r="BK304" s="95">
        <f>IF(Y304&lt;&gt;"",IF(LEFT(Y304,1)="S", Calculs!$C$52,0),0)</f>
        <v>0</v>
      </c>
      <c r="BL304" s="96" t="str">
        <f t="shared" si="80"/>
        <v/>
      </c>
      <c r="BM304" s="95">
        <f>SUMIF(Calculs!$B$32:$B$36,TRIM(BL304),Calculs!$C$32:$C$36)</f>
        <v>0</v>
      </c>
      <c r="BN304" s="95">
        <f>IF(V304&lt;&gt;"",IF(LEFT(V304,1)="S", SUMIF(Calculs!$B$57:$B$61, TRIM(BL304), Calculs!$C$57:$C$61),0),0)</f>
        <v>0</v>
      </c>
      <c r="BO304" s="93" t="str">
        <f t="shared" si="81"/>
        <v>N</v>
      </c>
      <c r="BP304" s="95">
        <f t="shared" si="82"/>
        <v>0</v>
      </c>
      <c r="BQ304" s="95" t="e">
        <f t="shared" si="83"/>
        <v>#VALUE!</v>
      </c>
      <c r="BR304" s="95" t="e">
        <f t="shared" si="84"/>
        <v>#VALUE!</v>
      </c>
    </row>
    <row r="305" spans="1:70" ht="12.75" customHeight="1">
      <c r="A305" s="81"/>
      <c r="B305" s="107"/>
      <c r="C305" s="1"/>
      <c r="D305" s="1"/>
      <c r="E305" s="1"/>
      <c r="F305" s="1"/>
      <c r="G305" s="1"/>
      <c r="H305" s="34"/>
      <c r="I305" s="83"/>
      <c r="J305" s="83"/>
      <c r="K305" s="83"/>
      <c r="L305" s="83"/>
      <c r="M305" s="83"/>
      <c r="N305" s="83"/>
      <c r="O305" s="83"/>
      <c r="P305" s="83"/>
      <c r="Q305" s="83"/>
      <c r="R305" s="1"/>
      <c r="S305" s="84"/>
      <c r="T305" s="84"/>
      <c r="V305" s="84"/>
      <c r="W305" s="83"/>
      <c r="X305" s="83"/>
      <c r="Y305" s="83"/>
      <c r="Z305" s="1"/>
      <c r="AA305" s="1"/>
      <c r="AB305" s="3"/>
      <c r="AC305" s="84"/>
      <c r="AD305" s="84"/>
      <c r="AE305" s="84"/>
      <c r="AF305" s="85"/>
      <c r="AG305" s="86"/>
      <c r="AH305" s="86"/>
      <c r="AI305" s="86"/>
      <c r="AJ305" s="86"/>
      <c r="AK305" s="87"/>
      <c r="AL305" s="87"/>
      <c r="AM305" s="87"/>
      <c r="AN305" s="87"/>
      <c r="AO305" s="88"/>
      <c r="AP305" s="89"/>
      <c r="AQ305" s="90" t="str">
        <f t="shared" si="71"/>
        <v/>
      </c>
      <c r="AR305" s="91">
        <f t="shared" si="72"/>
        <v>2</v>
      </c>
      <c r="AS305" s="92" t="str">
        <f t="shared" si="73"/>
        <v/>
      </c>
      <c r="AT305" s="93">
        <f t="shared" si="74"/>
        <v>0</v>
      </c>
      <c r="AU305" s="93">
        <f t="shared" si="75"/>
        <v>0</v>
      </c>
      <c r="AV305" s="93" t="str">
        <f t="shared" si="76"/>
        <v>01N</v>
      </c>
      <c r="AW305" s="94" t="str">
        <f t="shared" si="77"/>
        <v/>
      </c>
      <c r="AX305" s="95">
        <f>SUMIF(Calculs!$B$2:$B$34,AW305,Calculs!$C$2:$C$34)</f>
        <v>0</v>
      </c>
      <c r="AY305" s="95">
        <f>IF(K305&lt;&gt;"",IF(LEFT(K305,1)="S", Calculs!$C$55,0),0)</f>
        <v>0</v>
      </c>
      <c r="AZ305" s="95">
        <f>IF(L305&lt;&gt;"",IF(LEFT(L305,1)="S", Calculs!$C$51,0),0)</f>
        <v>0</v>
      </c>
      <c r="BA305" s="95">
        <f>IF(M305&lt;&gt;"",IF(LEFT(M305,1)="S", Calculs!$C$52,0),0)</f>
        <v>0</v>
      </c>
      <c r="BB305" s="96" t="str">
        <f t="shared" si="78"/>
        <v/>
      </c>
      <c r="BC305" s="207" t="str">
        <f t="shared" si="79"/>
        <v/>
      </c>
      <c r="BD305" s="96">
        <f>SUMIF(Calculs!$B$2:$B$34,BB305,Calculs!$C$2:$C$34)</f>
        <v>0</v>
      </c>
      <c r="BE305" s="95">
        <f>IF(Q305&lt;&gt;"",IF(LEFT(Q305,1)="S", Calculs!$C$52,0),0)</f>
        <v>0</v>
      </c>
      <c r="BF305" s="95">
        <f>IF(R305&lt;&gt;"",IF(LEFT(R305,1)="S", Calculs!$C$51,0),0)</f>
        <v>0</v>
      </c>
      <c r="BG305" s="95">
        <f>SUMIF(Calculs!$B$41:$B$46,LEFT(S305,2),Calculs!$C$41:$C$46)</f>
        <v>0</v>
      </c>
      <c r="BH305" s="95">
        <f>IF(T305&lt;&gt;"",IF(LEFT(T305,1)="S", Calculs!$C$48,0),0)</f>
        <v>0</v>
      </c>
      <c r="BI305" s="95">
        <f>IF(W305&lt;&gt;"",IF(LEFT(W305,3)="ETT", Calculs!$C$37,0),0)</f>
        <v>0</v>
      </c>
      <c r="BJ305" s="95">
        <f>IF(X305&lt;&gt;"",IF(LEFT(X305,1)="S", Calculs!$C$51,0),0)</f>
        <v>0</v>
      </c>
      <c r="BK305" s="95">
        <f>IF(Y305&lt;&gt;"",IF(LEFT(Y305,1)="S", Calculs!$C$52,0),0)</f>
        <v>0</v>
      </c>
      <c r="BL305" s="96" t="str">
        <f t="shared" si="80"/>
        <v/>
      </c>
      <c r="BM305" s="95">
        <f>SUMIF(Calculs!$B$32:$B$36,TRIM(BL305),Calculs!$C$32:$C$36)</f>
        <v>0</v>
      </c>
      <c r="BN305" s="95">
        <f>IF(V305&lt;&gt;"",IF(LEFT(V305,1)="S", SUMIF(Calculs!$B$57:$B$61, TRIM(BL305), Calculs!$C$57:$C$61),0),0)</f>
        <v>0</v>
      </c>
      <c r="BO305" s="93" t="str">
        <f t="shared" si="81"/>
        <v>N</v>
      </c>
      <c r="BP305" s="95">
        <f t="shared" si="82"/>
        <v>0</v>
      </c>
      <c r="BQ305" s="95" t="e">
        <f t="shared" si="83"/>
        <v>#VALUE!</v>
      </c>
      <c r="BR305" s="95" t="e">
        <f t="shared" si="84"/>
        <v>#VALUE!</v>
      </c>
    </row>
    <row r="306" spans="1:70" ht="12.75" customHeight="1">
      <c r="A306" s="81"/>
      <c r="B306" s="107"/>
      <c r="C306" s="1"/>
      <c r="D306" s="1"/>
      <c r="E306" s="1"/>
      <c r="F306" s="1"/>
      <c r="G306" s="1"/>
      <c r="H306" s="34"/>
      <c r="I306" s="83"/>
      <c r="J306" s="83"/>
      <c r="K306" s="83"/>
      <c r="L306" s="83"/>
      <c r="M306" s="83"/>
      <c r="N306" s="83"/>
      <c r="O306" s="83"/>
      <c r="P306" s="83"/>
      <c r="Q306" s="83"/>
      <c r="R306" s="1"/>
      <c r="S306" s="84"/>
      <c r="T306" s="84"/>
      <c r="V306" s="84"/>
      <c r="W306" s="83"/>
      <c r="X306" s="83"/>
      <c r="Y306" s="83"/>
      <c r="Z306" s="1"/>
      <c r="AA306" s="1"/>
      <c r="AB306" s="3"/>
      <c r="AC306" s="84"/>
      <c r="AD306" s="84"/>
      <c r="AE306" s="84"/>
      <c r="AF306" s="85"/>
      <c r="AG306" s="86"/>
      <c r="AH306" s="86"/>
      <c r="AI306" s="86"/>
      <c r="AJ306" s="86"/>
      <c r="AK306" s="87"/>
      <c r="AL306" s="87"/>
      <c r="AM306" s="87"/>
      <c r="AN306" s="87"/>
      <c r="AO306" s="88"/>
      <c r="AP306" s="89"/>
      <c r="AQ306" s="90" t="str">
        <f t="shared" si="71"/>
        <v/>
      </c>
      <c r="AR306" s="91">
        <f t="shared" si="72"/>
        <v>2</v>
      </c>
      <c r="AS306" s="92" t="str">
        <f t="shared" si="73"/>
        <v/>
      </c>
      <c r="AT306" s="93">
        <f t="shared" si="74"/>
        <v>0</v>
      </c>
      <c r="AU306" s="93">
        <f t="shared" si="75"/>
        <v>0</v>
      </c>
      <c r="AV306" s="93" t="str">
        <f t="shared" si="76"/>
        <v>01N</v>
      </c>
      <c r="AW306" s="94" t="str">
        <f t="shared" si="77"/>
        <v/>
      </c>
      <c r="AX306" s="95">
        <f>SUMIF(Calculs!$B$2:$B$34,AW306,Calculs!$C$2:$C$34)</f>
        <v>0</v>
      </c>
      <c r="AY306" s="95">
        <f>IF(K306&lt;&gt;"",IF(LEFT(K306,1)="S", Calculs!$C$55,0),0)</f>
        <v>0</v>
      </c>
      <c r="AZ306" s="95">
        <f>IF(L306&lt;&gt;"",IF(LEFT(L306,1)="S", Calculs!$C$51,0),0)</f>
        <v>0</v>
      </c>
      <c r="BA306" s="95">
        <f>IF(M306&lt;&gt;"",IF(LEFT(M306,1)="S", Calculs!$C$52,0),0)</f>
        <v>0</v>
      </c>
      <c r="BB306" s="96" t="str">
        <f t="shared" si="78"/>
        <v/>
      </c>
      <c r="BC306" s="207" t="str">
        <f t="shared" si="79"/>
        <v/>
      </c>
      <c r="BD306" s="96">
        <f>SUMIF(Calculs!$B$2:$B$34,BB306,Calculs!$C$2:$C$34)</f>
        <v>0</v>
      </c>
      <c r="BE306" s="95">
        <f>IF(Q306&lt;&gt;"",IF(LEFT(Q306,1)="S", Calculs!$C$52,0),0)</f>
        <v>0</v>
      </c>
      <c r="BF306" s="95">
        <f>IF(R306&lt;&gt;"",IF(LEFT(R306,1)="S", Calculs!$C$51,0),0)</f>
        <v>0</v>
      </c>
      <c r="BG306" s="95">
        <f>SUMIF(Calculs!$B$41:$B$46,LEFT(S306,2),Calculs!$C$41:$C$46)</f>
        <v>0</v>
      </c>
      <c r="BH306" s="95">
        <f>IF(T306&lt;&gt;"",IF(LEFT(T306,1)="S", Calculs!$C$48,0),0)</f>
        <v>0</v>
      </c>
      <c r="BI306" s="95">
        <f>IF(W306&lt;&gt;"",IF(LEFT(W306,3)="ETT", Calculs!$C$37,0),0)</f>
        <v>0</v>
      </c>
      <c r="BJ306" s="95">
        <f>IF(X306&lt;&gt;"",IF(LEFT(X306,1)="S", Calculs!$C$51,0),0)</f>
        <v>0</v>
      </c>
      <c r="BK306" s="95">
        <f>IF(Y306&lt;&gt;"",IF(LEFT(Y306,1)="S", Calculs!$C$52,0),0)</f>
        <v>0</v>
      </c>
      <c r="BL306" s="96" t="str">
        <f t="shared" si="80"/>
        <v/>
      </c>
      <c r="BM306" s="95">
        <f>SUMIF(Calculs!$B$32:$B$36,TRIM(BL306),Calculs!$C$32:$C$36)</f>
        <v>0</v>
      </c>
      <c r="BN306" s="95">
        <f>IF(V306&lt;&gt;"",IF(LEFT(V306,1)="S", SUMIF(Calculs!$B$57:$B$61, TRIM(BL306), Calculs!$C$57:$C$61),0),0)</f>
        <v>0</v>
      </c>
      <c r="BO306" s="93" t="str">
        <f t="shared" si="81"/>
        <v>N</v>
      </c>
      <c r="BP306" s="95">
        <f t="shared" si="82"/>
        <v>0</v>
      </c>
      <c r="BQ306" s="95" t="e">
        <f t="shared" si="83"/>
        <v>#VALUE!</v>
      </c>
      <c r="BR306" s="95" t="e">
        <f t="shared" si="84"/>
        <v>#VALUE!</v>
      </c>
    </row>
    <row r="307" spans="1:70" ht="12.75" customHeight="1">
      <c r="A307" s="81"/>
      <c r="B307" s="107"/>
      <c r="C307" s="1"/>
      <c r="D307" s="1"/>
      <c r="E307" s="1"/>
      <c r="F307" s="1"/>
      <c r="G307" s="1"/>
      <c r="H307" s="34"/>
      <c r="I307" s="83"/>
      <c r="J307" s="83"/>
      <c r="K307" s="83"/>
      <c r="L307" s="83"/>
      <c r="M307" s="83"/>
      <c r="N307" s="83"/>
      <c r="O307" s="83"/>
      <c r="P307" s="83"/>
      <c r="Q307" s="83"/>
      <c r="R307" s="1"/>
      <c r="S307" s="84"/>
      <c r="T307" s="84"/>
      <c r="V307" s="84"/>
      <c r="W307" s="83"/>
      <c r="X307" s="83"/>
      <c r="Y307" s="83"/>
      <c r="Z307" s="1"/>
      <c r="AA307" s="1"/>
      <c r="AB307" s="3"/>
      <c r="AC307" s="84"/>
      <c r="AD307" s="84"/>
      <c r="AE307" s="84"/>
      <c r="AF307" s="85"/>
      <c r="AG307" s="86"/>
      <c r="AH307" s="86"/>
      <c r="AI307" s="86"/>
      <c r="AJ307" s="86"/>
      <c r="AK307" s="87"/>
      <c r="AL307" s="87"/>
      <c r="AM307" s="87"/>
      <c r="AN307" s="87"/>
      <c r="AO307" s="88"/>
      <c r="AP307" s="89"/>
      <c r="AQ307" s="90" t="str">
        <f t="shared" si="71"/>
        <v/>
      </c>
      <c r="AR307" s="91">
        <f t="shared" si="72"/>
        <v>2</v>
      </c>
      <c r="AS307" s="92" t="str">
        <f t="shared" si="73"/>
        <v/>
      </c>
      <c r="AT307" s="93">
        <f t="shared" si="74"/>
        <v>0</v>
      </c>
      <c r="AU307" s="93">
        <f t="shared" si="75"/>
        <v>0</v>
      </c>
      <c r="AV307" s="93" t="str">
        <f t="shared" si="76"/>
        <v>01N</v>
      </c>
      <c r="AW307" s="94" t="str">
        <f t="shared" si="77"/>
        <v/>
      </c>
      <c r="AX307" s="95">
        <f>SUMIF(Calculs!$B$2:$B$34,AW307,Calculs!$C$2:$C$34)</f>
        <v>0</v>
      </c>
      <c r="AY307" s="95">
        <f>IF(K307&lt;&gt;"",IF(LEFT(K307,1)="S", Calculs!$C$55,0),0)</f>
        <v>0</v>
      </c>
      <c r="AZ307" s="95">
        <f>IF(L307&lt;&gt;"",IF(LEFT(L307,1)="S", Calculs!$C$51,0),0)</f>
        <v>0</v>
      </c>
      <c r="BA307" s="95">
        <f>IF(M307&lt;&gt;"",IF(LEFT(M307,1)="S", Calculs!$C$52,0),0)</f>
        <v>0</v>
      </c>
      <c r="BB307" s="96" t="str">
        <f t="shared" si="78"/>
        <v/>
      </c>
      <c r="BC307" s="207" t="str">
        <f t="shared" si="79"/>
        <v/>
      </c>
      <c r="BD307" s="96">
        <f>SUMIF(Calculs!$B$2:$B$34,BB307,Calculs!$C$2:$C$34)</f>
        <v>0</v>
      </c>
      <c r="BE307" s="95">
        <f>IF(Q307&lt;&gt;"",IF(LEFT(Q307,1)="S", Calculs!$C$52,0),0)</f>
        <v>0</v>
      </c>
      <c r="BF307" s="95">
        <f>IF(R307&lt;&gt;"",IF(LEFT(R307,1)="S", Calculs!$C$51,0),0)</f>
        <v>0</v>
      </c>
      <c r="BG307" s="95">
        <f>SUMIF(Calculs!$B$41:$B$46,LEFT(S307,2),Calculs!$C$41:$C$46)</f>
        <v>0</v>
      </c>
      <c r="BH307" s="95">
        <f>IF(T307&lt;&gt;"",IF(LEFT(T307,1)="S", Calculs!$C$48,0),0)</f>
        <v>0</v>
      </c>
      <c r="BI307" s="95">
        <f>IF(W307&lt;&gt;"",IF(LEFT(W307,3)="ETT", Calculs!$C$37,0),0)</f>
        <v>0</v>
      </c>
      <c r="BJ307" s="95">
        <f>IF(X307&lt;&gt;"",IF(LEFT(X307,1)="S", Calculs!$C$51,0),0)</f>
        <v>0</v>
      </c>
      <c r="BK307" s="95">
        <f>IF(Y307&lt;&gt;"",IF(LEFT(Y307,1)="S", Calculs!$C$52,0),0)</f>
        <v>0</v>
      </c>
      <c r="BL307" s="96" t="str">
        <f t="shared" si="80"/>
        <v/>
      </c>
      <c r="BM307" s="95">
        <f>SUMIF(Calculs!$B$32:$B$36,TRIM(BL307),Calculs!$C$32:$C$36)</f>
        <v>0</v>
      </c>
      <c r="BN307" s="95">
        <f>IF(V307&lt;&gt;"",IF(LEFT(V307,1)="S", SUMIF(Calculs!$B$57:$B$61, TRIM(BL307), Calculs!$C$57:$C$61),0),0)</f>
        <v>0</v>
      </c>
      <c r="BO307" s="93" t="str">
        <f t="shared" si="81"/>
        <v>N</v>
      </c>
      <c r="BP307" s="95">
        <f t="shared" si="82"/>
        <v>0</v>
      </c>
      <c r="BQ307" s="95" t="e">
        <f t="shared" si="83"/>
        <v>#VALUE!</v>
      </c>
      <c r="BR307" s="95" t="e">
        <f t="shared" si="84"/>
        <v>#VALUE!</v>
      </c>
    </row>
    <row r="308" spans="1:70" ht="12.75" customHeight="1">
      <c r="A308" s="81"/>
      <c r="B308" s="107"/>
      <c r="C308" s="1"/>
      <c r="D308" s="1"/>
      <c r="E308" s="1"/>
      <c r="F308" s="1"/>
      <c r="G308" s="1"/>
      <c r="H308" s="34"/>
      <c r="I308" s="83"/>
      <c r="J308" s="83"/>
      <c r="K308" s="83"/>
      <c r="L308" s="83"/>
      <c r="M308" s="83"/>
      <c r="N308" s="83"/>
      <c r="O308" s="83"/>
      <c r="P308" s="83"/>
      <c r="Q308" s="83"/>
      <c r="R308" s="1"/>
      <c r="S308" s="84"/>
      <c r="T308" s="84"/>
      <c r="V308" s="84"/>
      <c r="W308" s="83"/>
      <c r="X308" s="83"/>
      <c r="Y308" s="83"/>
      <c r="Z308" s="1"/>
      <c r="AA308" s="1"/>
      <c r="AB308" s="3"/>
      <c r="AC308" s="84"/>
      <c r="AD308" s="84"/>
      <c r="AE308" s="84"/>
      <c r="AF308" s="85"/>
      <c r="AG308" s="86"/>
      <c r="AH308" s="86"/>
      <c r="AI308" s="86"/>
      <c r="AJ308" s="86"/>
      <c r="AK308" s="87"/>
      <c r="AL308" s="87"/>
      <c r="AM308" s="87"/>
      <c r="AN308" s="87"/>
      <c r="AO308" s="88"/>
      <c r="AP308" s="89"/>
      <c r="AQ308" s="90" t="str">
        <f t="shared" si="71"/>
        <v/>
      </c>
      <c r="AR308" s="91">
        <f t="shared" si="72"/>
        <v>2</v>
      </c>
      <c r="AS308" s="92" t="str">
        <f t="shared" si="73"/>
        <v/>
      </c>
      <c r="AT308" s="93">
        <f t="shared" si="74"/>
        <v>0</v>
      </c>
      <c r="AU308" s="93">
        <f t="shared" si="75"/>
        <v>0</v>
      </c>
      <c r="AV308" s="93" t="str">
        <f t="shared" si="76"/>
        <v>01N</v>
      </c>
      <c r="AW308" s="94" t="str">
        <f t="shared" si="77"/>
        <v/>
      </c>
      <c r="AX308" s="95">
        <f>SUMIF(Calculs!$B$2:$B$34,AW308,Calculs!$C$2:$C$34)</f>
        <v>0</v>
      </c>
      <c r="AY308" s="95">
        <f>IF(K308&lt;&gt;"",IF(LEFT(K308,1)="S", Calculs!$C$55,0),0)</f>
        <v>0</v>
      </c>
      <c r="AZ308" s="95">
        <f>IF(L308&lt;&gt;"",IF(LEFT(L308,1)="S", Calculs!$C$51,0),0)</f>
        <v>0</v>
      </c>
      <c r="BA308" s="95">
        <f>IF(M308&lt;&gt;"",IF(LEFT(M308,1)="S", Calculs!$C$52,0),0)</f>
        <v>0</v>
      </c>
      <c r="BB308" s="96" t="str">
        <f t="shared" si="78"/>
        <v/>
      </c>
      <c r="BC308" s="207" t="str">
        <f t="shared" si="79"/>
        <v/>
      </c>
      <c r="BD308" s="96">
        <f>SUMIF(Calculs!$B$2:$B$34,BB308,Calculs!$C$2:$C$34)</f>
        <v>0</v>
      </c>
      <c r="BE308" s="95">
        <f>IF(Q308&lt;&gt;"",IF(LEFT(Q308,1)="S", Calculs!$C$52,0),0)</f>
        <v>0</v>
      </c>
      <c r="BF308" s="95">
        <f>IF(R308&lt;&gt;"",IF(LEFT(R308,1)="S", Calculs!$C$51,0),0)</f>
        <v>0</v>
      </c>
      <c r="BG308" s="95">
        <f>SUMIF(Calculs!$B$41:$B$46,LEFT(S308,2),Calculs!$C$41:$C$46)</f>
        <v>0</v>
      </c>
      <c r="BH308" s="95">
        <f>IF(T308&lt;&gt;"",IF(LEFT(T308,1)="S", Calculs!$C$48,0),0)</f>
        <v>0</v>
      </c>
      <c r="BI308" s="95">
        <f>IF(W308&lt;&gt;"",IF(LEFT(W308,3)="ETT", Calculs!$C$37,0),0)</f>
        <v>0</v>
      </c>
      <c r="BJ308" s="95">
        <f>IF(X308&lt;&gt;"",IF(LEFT(X308,1)="S", Calculs!$C$51,0),0)</f>
        <v>0</v>
      </c>
      <c r="BK308" s="95">
        <f>IF(Y308&lt;&gt;"",IF(LEFT(Y308,1)="S", Calculs!$C$52,0),0)</f>
        <v>0</v>
      </c>
      <c r="BL308" s="96" t="str">
        <f t="shared" si="80"/>
        <v/>
      </c>
      <c r="BM308" s="95">
        <f>SUMIF(Calculs!$B$32:$B$36,TRIM(BL308),Calculs!$C$32:$C$36)</f>
        <v>0</v>
      </c>
      <c r="BN308" s="95">
        <f>IF(V308&lt;&gt;"",IF(LEFT(V308,1)="S", SUMIF(Calculs!$B$57:$B$61, TRIM(BL308), Calculs!$C$57:$C$61),0),0)</f>
        <v>0</v>
      </c>
      <c r="BO308" s="93" t="str">
        <f t="shared" si="81"/>
        <v>N</v>
      </c>
      <c r="BP308" s="95">
        <f t="shared" si="82"/>
        <v>0</v>
      </c>
      <c r="BQ308" s="95" t="e">
        <f t="shared" si="83"/>
        <v>#VALUE!</v>
      </c>
      <c r="BR308" s="95" t="e">
        <f t="shared" si="84"/>
        <v>#VALUE!</v>
      </c>
    </row>
    <row r="309" spans="1:70" ht="12.75" customHeight="1">
      <c r="A309" s="81"/>
      <c r="B309" s="107"/>
      <c r="C309" s="1"/>
      <c r="D309" s="1"/>
      <c r="E309" s="1"/>
      <c r="F309" s="1"/>
      <c r="G309" s="1"/>
      <c r="H309" s="34"/>
      <c r="I309" s="83"/>
      <c r="J309" s="83"/>
      <c r="K309" s="83"/>
      <c r="L309" s="83"/>
      <c r="M309" s="83"/>
      <c r="N309" s="83"/>
      <c r="O309" s="83"/>
      <c r="P309" s="83"/>
      <c r="Q309" s="83"/>
      <c r="R309" s="1"/>
      <c r="S309" s="84"/>
      <c r="T309" s="84"/>
      <c r="V309" s="84"/>
      <c r="W309" s="83"/>
      <c r="X309" s="83"/>
      <c r="Y309" s="83"/>
      <c r="Z309" s="1"/>
      <c r="AA309" s="1"/>
      <c r="AB309" s="3"/>
      <c r="AC309" s="84"/>
      <c r="AD309" s="84"/>
      <c r="AE309" s="84"/>
      <c r="AF309" s="85"/>
      <c r="AG309" s="86"/>
      <c r="AH309" s="86"/>
      <c r="AI309" s="86"/>
      <c r="AJ309" s="86"/>
      <c r="AK309" s="87"/>
      <c r="AL309" s="87"/>
      <c r="AM309" s="87"/>
      <c r="AN309" s="87"/>
      <c r="AO309" s="88"/>
      <c r="AP309" s="89"/>
      <c r="AQ309" s="90" t="str">
        <f t="shared" si="71"/>
        <v/>
      </c>
      <c r="AR309" s="91">
        <f t="shared" si="72"/>
        <v>2</v>
      </c>
      <c r="AS309" s="92" t="str">
        <f t="shared" si="73"/>
        <v/>
      </c>
      <c r="AT309" s="93">
        <f t="shared" si="74"/>
        <v>0</v>
      </c>
      <c r="AU309" s="93">
        <f t="shared" si="75"/>
        <v>0</v>
      </c>
      <c r="AV309" s="93" t="str">
        <f t="shared" si="76"/>
        <v>01N</v>
      </c>
      <c r="AW309" s="94" t="str">
        <f t="shared" si="77"/>
        <v/>
      </c>
      <c r="AX309" s="95">
        <f>SUMIF(Calculs!$B$2:$B$34,AW309,Calculs!$C$2:$C$34)</f>
        <v>0</v>
      </c>
      <c r="AY309" s="95">
        <f>IF(K309&lt;&gt;"",IF(LEFT(K309,1)="S", Calculs!$C$55,0),0)</f>
        <v>0</v>
      </c>
      <c r="AZ309" s="95">
        <f>IF(L309&lt;&gt;"",IF(LEFT(L309,1)="S", Calculs!$C$51,0),0)</f>
        <v>0</v>
      </c>
      <c r="BA309" s="95">
        <f>IF(M309&lt;&gt;"",IF(LEFT(M309,1)="S", Calculs!$C$52,0),0)</f>
        <v>0</v>
      </c>
      <c r="BB309" s="96" t="str">
        <f t="shared" si="78"/>
        <v/>
      </c>
      <c r="BC309" s="207" t="str">
        <f t="shared" si="79"/>
        <v/>
      </c>
      <c r="BD309" s="96">
        <f>SUMIF(Calculs!$B$2:$B$34,BB309,Calculs!$C$2:$C$34)</f>
        <v>0</v>
      </c>
      <c r="BE309" s="95">
        <f>IF(Q309&lt;&gt;"",IF(LEFT(Q309,1)="S", Calculs!$C$52,0),0)</f>
        <v>0</v>
      </c>
      <c r="BF309" s="95">
        <f>IF(R309&lt;&gt;"",IF(LEFT(R309,1)="S", Calculs!$C$51,0),0)</f>
        <v>0</v>
      </c>
      <c r="BG309" s="95">
        <f>SUMIF(Calculs!$B$41:$B$46,LEFT(S309,2),Calculs!$C$41:$C$46)</f>
        <v>0</v>
      </c>
      <c r="BH309" s="95">
        <f>IF(T309&lt;&gt;"",IF(LEFT(T309,1)="S", Calculs!$C$48,0),0)</f>
        <v>0</v>
      </c>
      <c r="BI309" s="95">
        <f>IF(W309&lt;&gt;"",IF(LEFT(W309,3)="ETT", Calculs!$C$37,0),0)</f>
        <v>0</v>
      </c>
      <c r="BJ309" s="95">
        <f>IF(X309&lt;&gt;"",IF(LEFT(X309,1)="S", Calculs!$C$51,0),0)</f>
        <v>0</v>
      </c>
      <c r="BK309" s="95">
        <f>IF(Y309&lt;&gt;"",IF(LEFT(Y309,1)="S", Calculs!$C$52,0),0)</f>
        <v>0</v>
      </c>
      <c r="BL309" s="96" t="str">
        <f t="shared" si="80"/>
        <v/>
      </c>
      <c r="BM309" s="95">
        <f>SUMIF(Calculs!$B$32:$B$36,TRIM(BL309),Calculs!$C$32:$C$36)</f>
        <v>0</v>
      </c>
      <c r="BN309" s="95">
        <f>IF(V309&lt;&gt;"",IF(LEFT(V309,1)="S", SUMIF(Calculs!$B$57:$B$61, TRIM(BL309), Calculs!$C$57:$C$61),0),0)</f>
        <v>0</v>
      </c>
      <c r="BO309" s="93" t="str">
        <f t="shared" si="81"/>
        <v>N</v>
      </c>
      <c r="BP309" s="95">
        <f t="shared" si="82"/>
        <v>0</v>
      </c>
      <c r="BQ309" s="95" t="e">
        <f t="shared" si="83"/>
        <v>#VALUE!</v>
      </c>
      <c r="BR309" s="95" t="e">
        <f t="shared" si="84"/>
        <v>#VALUE!</v>
      </c>
    </row>
    <row r="310" spans="1:70" ht="12.75" customHeight="1">
      <c r="A310" s="81"/>
      <c r="B310" s="107"/>
      <c r="C310" s="1"/>
      <c r="D310" s="1"/>
      <c r="E310" s="1"/>
      <c r="F310" s="1"/>
      <c r="G310" s="1"/>
      <c r="H310" s="34"/>
      <c r="I310" s="83"/>
      <c r="J310" s="83"/>
      <c r="K310" s="83"/>
      <c r="L310" s="83"/>
      <c r="M310" s="83"/>
      <c r="N310" s="83"/>
      <c r="O310" s="83"/>
      <c r="P310" s="83"/>
      <c r="Q310" s="83"/>
      <c r="R310" s="1"/>
      <c r="S310" s="84"/>
      <c r="T310" s="84"/>
      <c r="V310" s="84"/>
      <c r="W310" s="83"/>
      <c r="X310" s="83"/>
      <c r="Y310" s="83"/>
      <c r="Z310" s="1"/>
      <c r="AA310" s="1"/>
      <c r="AB310" s="3"/>
      <c r="AC310" s="84"/>
      <c r="AD310" s="84"/>
      <c r="AE310" s="84"/>
      <c r="AF310" s="85"/>
      <c r="AG310" s="86"/>
      <c r="AH310" s="86"/>
      <c r="AI310" s="86"/>
      <c r="AJ310" s="86"/>
      <c r="AK310" s="87"/>
      <c r="AL310" s="87"/>
      <c r="AM310" s="87"/>
      <c r="AN310" s="87"/>
      <c r="AO310" s="88"/>
      <c r="AP310" s="89"/>
      <c r="AQ310" s="90" t="str">
        <f t="shared" si="71"/>
        <v/>
      </c>
      <c r="AR310" s="91">
        <f t="shared" si="72"/>
        <v>2</v>
      </c>
      <c r="AS310" s="92" t="str">
        <f t="shared" si="73"/>
        <v/>
      </c>
      <c r="AT310" s="93">
        <f t="shared" si="74"/>
        <v>0</v>
      </c>
      <c r="AU310" s="93">
        <f t="shared" si="75"/>
        <v>0</v>
      </c>
      <c r="AV310" s="93" t="str">
        <f t="shared" si="76"/>
        <v>01N</v>
      </c>
      <c r="AW310" s="94" t="str">
        <f t="shared" si="77"/>
        <v/>
      </c>
      <c r="AX310" s="95">
        <f>SUMIF(Calculs!$B$2:$B$34,AW310,Calculs!$C$2:$C$34)</f>
        <v>0</v>
      </c>
      <c r="AY310" s="95">
        <f>IF(K310&lt;&gt;"",IF(LEFT(K310,1)="S", Calculs!$C$55,0),0)</f>
        <v>0</v>
      </c>
      <c r="AZ310" s="95">
        <f>IF(L310&lt;&gt;"",IF(LEFT(L310,1)="S", Calculs!$C$51,0),0)</f>
        <v>0</v>
      </c>
      <c r="BA310" s="95">
        <f>IF(M310&lt;&gt;"",IF(LEFT(M310,1)="S", Calculs!$C$52,0),0)</f>
        <v>0</v>
      </c>
      <c r="BB310" s="96" t="str">
        <f t="shared" si="78"/>
        <v/>
      </c>
      <c r="BC310" s="207" t="str">
        <f t="shared" si="79"/>
        <v/>
      </c>
      <c r="BD310" s="96">
        <f>SUMIF(Calculs!$B$2:$B$34,BB310,Calculs!$C$2:$C$34)</f>
        <v>0</v>
      </c>
      <c r="BE310" s="95">
        <f>IF(Q310&lt;&gt;"",IF(LEFT(Q310,1)="S", Calculs!$C$52,0),0)</f>
        <v>0</v>
      </c>
      <c r="BF310" s="95">
        <f>IF(R310&lt;&gt;"",IF(LEFT(R310,1)="S", Calculs!$C$51,0),0)</f>
        <v>0</v>
      </c>
      <c r="BG310" s="95">
        <f>SUMIF(Calculs!$B$41:$B$46,LEFT(S310,2),Calculs!$C$41:$C$46)</f>
        <v>0</v>
      </c>
      <c r="BH310" s="95">
        <f>IF(T310&lt;&gt;"",IF(LEFT(T310,1)="S", Calculs!$C$48,0),0)</f>
        <v>0</v>
      </c>
      <c r="BI310" s="95">
        <f>IF(W310&lt;&gt;"",IF(LEFT(W310,3)="ETT", Calculs!$C$37,0),0)</f>
        <v>0</v>
      </c>
      <c r="BJ310" s="95">
        <f>IF(X310&lt;&gt;"",IF(LEFT(X310,1)="S", Calculs!$C$51,0),0)</f>
        <v>0</v>
      </c>
      <c r="BK310" s="95">
        <f>IF(Y310&lt;&gt;"",IF(LEFT(Y310,1)="S", Calculs!$C$52,0),0)</f>
        <v>0</v>
      </c>
      <c r="BL310" s="96" t="str">
        <f t="shared" si="80"/>
        <v/>
      </c>
      <c r="BM310" s="95">
        <f>SUMIF(Calculs!$B$32:$B$36,TRIM(BL310),Calculs!$C$32:$C$36)</f>
        <v>0</v>
      </c>
      <c r="BN310" s="95">
        <f>IF(V310&lt;&gt;"",IF(LEFT(V310,1)="S", SUMIF(Calculs!$B$57:$B$61, TRIM(BL310), Calculs!$C$57:$C$61),0),0)</f>
        <v>0</v>
      </c>
      <c r="BO310" s="93" t="str">
        <f t="shared" si="81"/>
        <v>N</v>
      </c>
      <c r="BP310" s="95">
        <f t="shared" si="82"/>
        <v>0</v>
      </c>
      <c r="BQ310" s="95" t="e">
        <f t="shared" si="83"/>
        <v>#VALUE!</v>
      </c>
      <c r="BR310" s="95" t="e">
        <f t="shared" si="84"/>
        <v>#VALUE!</v>
      </c>
    </row>
    <row r="311" spans="1:70" ht="12.75" customHeight="1">
      <c r="A311" s="81"/>
      <c r="B311" s="107"/>
      <c r="C311" s="1"/>
      <c r="D311" s="1"/>
      <c r="E311" s="1"/>
      <c r="F311" s="1"/>
      <c r="G311" s="1"/>
      <c r="H311" s="34"/>
      <c r="I311" s="83"/>
      <c r="J311" s="83"/>
      <c r="K311" s="83"/>
      <c r="L311" s="83"/>
      <c r="M311" s="83"/>
      <c r="N311" s="83"/>
      <c r="O311" s="83"/>
      <c r="P311" s="83"/>
      <c r="Q311" s="83"/>
      <c r="R311" s="1"/>
      <c r="S311" s="84"/>
      <c r="T311" s="84"/>
      <c r="V311" s="84"/>
      <c r="W311" s="83"/>
      <c r="X311" s="83"/>
      <c r="Y311" s="83"/>
      <c r="Z311" s="1"/>
      <c r="AA311" s="1"/>
      <c r="AB311" s="3"/>
      <c r="AC311" s="84"/>
      <c r="AD311" s="84"/>
      <c r="AE311" s="84"/>
      <c r="AF311" s="85"/>
      <c r="AG311" s="86"/>
      <c r="AH311" s="86"/>
      <c r="AI311" s="86"/>
      <c r="AJ311" s="86"/>
      <c r="AK311" s="87"/>
      <c r="AL311" s="87"/>
      <c r="AM311" s="87"/>
      <c r="AN311" s="87"/>
      <c r="AO311" s="88"/>
      <c r="AP311" s="89"/>
      <c r="AQ311" s="90" t="str">
        <f t="shared" si="71"/>
        <v/>
      </c>
      <c r="AR311" s="91">
        <f t="shared" si="72"/>
        <v>2</v>
      </c>
      <c r="AS311" s="92" t="str">
        <f t="shared" si="73"/>
        <v/>
      </c>
      <c r="AT311" s="93">
        <f t="shared" si="74"/>
        <v>0</v>
      </c>
      <c r="AU311" s="93">
        <f t="shared" si="75"/>
        <v>0</v>
      </c>
      <c r="AV311" s="93" t="str">
        <f t="shared" si="76"/>
        <v>01N</v>
      </c>
      <c r="AW311" s="94" t="str">
        <f t="shared" si="77"/>
        <v/>
      </c>
      <c r="AX311" s="95">
        <f>SUMIF(Calculs!$B$2:$B$34,AW311,Calculs!$C$2:$C$34)</f>
        <v>0</v>
      </c>
      <c r="AY311" s="95">
        <f>IF(K311&lt;&gt;"",IF(LEFT(K311,1)="S", Calculs!$C$55,0),0)</f>
        <v>0</v>
      </c>
      <c r="AZ311" s="95">
        <f>IF(L311&lt;&gt;"",IF(LEFT(L311,1)="S", Calculs!$C$51,0),0)</f>
        <v>0</v>
      </c>
      <c r="BA311" s="95">
        <f>IF(M311&lt;&gt;"",IF(LEFT(M311,1)="S", Calculs!$C$52,0),0)</f>
        <v>0</v>
      </c>
      <c r="BB311" s="96" t="str">
        <f t="shared" si="78"/>
        <v/>
      </c>
      <c r="BC311" s="207" t="str">
        <f t="shared" si="79"/>
        <v/>
      </c>
      <c r="BD311" s="96">
        <f>SUMIF(Calculs!$B$2:$B$34,BB311,Calculs!$C$2:$C$34)</f>
        <v>0</v>
      </c>
      <c r="BE311" s="95">
        <f>IF(Q311&lt;&gt;"",IF(LEFT(Q311,1)="S", Calculs!$C$52,0),0)</f>
        <v>0</v>
      </c>
      <c r="BF311" s="95">
        <f>IF(R311&lt;&gt;"",IF(LEFT(R311,1)="S", Calculs!$C$51,0),0)</f>
        <v>0</v>
      </c>
      <c r="BG311" s="95">
        <f>SUMIF(Calculs!$B$41:$B$46,LEFT(S311,2),Calculs!$C$41:$C$46)</f>
        <v>0</v>
      </c>
      <c r="BH311" s="95">
        <f>IF(T311&lt;&gt;"",IF(LEFT(T311,1)="S", Calculs!$C$48,0),0)</f>
        <v>0</v>
      </c>
      <c r="BI311" s="95">
        <f>IF(W311&lt;&gt;"",IF(LEFT(W311,3)="ETT", Calculs!$C$37,0),0)</f>
        <v>0</v>
      </c>
      <c r="BJ311" s="95">
        <f>IF(X311&lt;&gt;"",IF(LEFT(X311,1)="S", Calculs!$C$51,0),0)</f>
        <v>0</v>
      </c>
      <c r="BK311" s="95">
        <f>IF(Y311&lt;&gt;"",IF(LEFT(Y311,1)="S", Calculs!$C$52,0),0)</f>
        <v>0</v>
      </c>
      <c r="BL311" s="96" t="str">
        <f t="shared" si="80"/>
        <v/>
      </c>
      <c r="BM311" s="95">
        <f>SUMIF(Calculs!$B$32:$B$36,TRIM(BL311),Calculs!$C$32:$C$36)</f>
        <v>0</v>
      </c>
      <c r="BN311" s="95">
        <f>IF(V311&lt;&gt;"",IF(LEFT(V311,1)="S", SUMIF(Calculs!$B$57:$B$61, TRIM(BL311), Calculs!$C$57:$C$61),0),0)</f>
        <v>0</v>
      </c>
      <c r="BO311" s="93" t="str">
        <f t="shared" si="81"/>
        <v>N</v>
      </c>
      <c r="BP311" s="95">
        <f t="shared" si="82"/>
        <v>0</v>
      </c>
      <c r="BQ311" s="95" t="e">
        <f t="shared" si="83"/>
        <v>#VALUE!</v>
      </c>
      <c r="BR311" s="95" t="e">
        <f t="shared" si="84"/>
        <v>#VALUE!</v>
      </c>
    </row>
    <row r="312" spans="1:70" ht="12.75" customHeight="1">
      <c r="A312" s="81"/>
      <c r="B312" s="107"/>
      <c r="C312" s="1"/>
      <c r="D312" s="1"/>
      <c r="E312" s="1"/>
      <c r="F312" s="1"/>
      <c r="G312" s="1"/>
      <c r="H312" s="34"/>
      <c r="I312" s="83"/>
      <c r="J312" s="83"/>
      <c r="K312" s="83"/>
      <c r="L312" s="83"/>
      <c r="M312" s="83"/>
      <c r="N312" s="83"/>
      <c r="O312" s="83"/>
      <c r="P312" s="83"/>
      <c r="Q312" s="83"/>
      <c r="R312" s="1"/>
      <c r="S312" s="84"/>
      <c r="T312" s="84"/>
      <c r="V312" s="84"/>
      <c r="W312" s="83"/>
      <c r="X312" s="83"/>
      <c r="Y312" s="83"/>
      <c r="Z312" s="1"/>
      <c r="AA312" s="1"/>
      <c r="AB312" s="3"/>
      <c r="AC312" s="84"/>
      <c r="AD312" s="84"/>
      <c r="AE312" s="84"/>
      <c r="AF312" s="85"/>
      <c r="AG312" s="86"/>
      <c r="AH312" s="86"/>
      <c r="AI312" s="86"/>
      <c r="AJ312" s="86"/>
      <c r="AK312" s="87"/>
      <c r="AL312" s="87"/>
      <c r="AM312" s="87"/>
      <c r="AN312" s="87"/>
      <c r="AO312" s="88"/>
      <c r="AP312" s="89"/>
      <c r="AQ312" s="90" t="str">
        <f t="shared" si="71"/>
        <v/>
      </c>
      <c r="AR312" s="91">
        <f t="shared" si="72"/>
        <v>2</v>
      </c>
      <c r="AS312" s="92" t="str">
        <f t="shared" si="73"/>
        <v/>
      </c>
      <c r="AT312" s="93">
        <f t="shared" si="74"/>
        <v>0</v>
      </c>
      <c r="AU312" s="93">
        <f t="shared" si="75"/>
        <v>0</v>
      </c>
      <c r="AV312" s="93" t="str">
        <f t="shared" si="76"/>
        <v>01N</v>
      </c>
      <c r="AW312" s="94" t="str">
        <f t="shared" si="77"/>
        <v/>
      </c>
      <c r="AX312" s="95">
        <f>SUMIF(Calculs!$B$2:$B$34,AW312,Calculs!$C$2:$C$34)</f>
        <v>0</v>
      </c>
      <c r="AY312" s="95">
        <f>IF(K312&lt;&gt;"",IF(LEFT(K312,1)="S", Calculs!$C$55,0),0)</f>
        <v>0</v>
      </c>
      <c r="AZ312" s="95">
        <f>IF(L312&lt;&gt;"",IF(LEFT(L312,1)="S", Calculs!$C$51,0),0)</f>
        <v>0</v>
      </c>
      <c r="BA312" s="95">
        <f>IF(M312&lt;&gt;"",IF(LEFT(M312,1)="S", Calculs!$C$52,0),0)</f>
        <v>0</v>
      </c>
      <c r="BB312" s="96" t="str">
        <f t="shared" si="78"/>
        <v/>
      </c>
      <c r="BC312" s="207" t="str">
        <f t="shared" si="79"/>
        <v/>
      </c>
      <c r="BD312" s="96">
        <f>SUMIF(Calculs!$B$2:$B$34,BB312,Calculs!$C$2:$C$34)</f>
        <v>0</v>
      </c>
      <c r="BE312" s="95">
        <f>IF(Q312&lt;&gt;"",IF(LEFT(Q312,1)="S", Calculs!$C$52,0),0)</f>
        <v>0</v>
      </c>
      <c r="BF312" s="95">
        <f>IF(R312&lt;&gt;"",IF(LEFT(R312,1)="S", Calculs!$C$51,0),0)</f>
        <v>0</v>
      </c>
      <c r="BG312" s="95">
        <f>SUMIF(Calculs!$B$41:$B$46,LEFT(S312,2),Calculs!$C$41:$C$46)</f>
        <v>0</v>
      </c>
      <c r="BH312" s="95">
        <f>IF(T312&lt;&gt;"",IF(LEFT(T312,1)="S", Calculs!$C$48,0),0)</f>
        <v>0</v>
      </c>
      <c r="BI312" s="95">
        <f>IF(W312&lt;&gt;"",IF(LEFT(W312,3)="ETT", Calculs!$C$37,0),0)</f>
        <v>0</v>
      </c>
      <c r="BJ312" s="95">
        <f>IF(X312&lt;&gt;"",IF(LEFT(X312,1)="S", Calculs!$C$51,0),0)</f>
        <v>0</v>
      </c>
      <c r="BK312" s="95">
        <f>IF(Y312&lt;&gt;"",IF(LEFT(Y312,1)="S", Calculs!$C$52,0),0)</f>
        <v>0</v>
      </c>
      <c r="BL312" s="96" t="str">
        <f t="shared" si="80"/>
        <v/>
      </c>
      <c r="BM312" s="95">
        <f>SUMIF(Calculs!$B$32:$B$36,TRIM(BL312),Calculs!$C$32:$C$36)</f>
        <v>0</v>
      </c>
      <c r="BN312" s="95">
        <f>IF(V312&lt;&gt;"",IF(LEFT(V312,1)="S", SUMIF(Calculs!$B$57:$B$61, TRIM(BL312), Calculs!$C$57:$C$61),0),0)</f>
        <v>0</v>
      </c>
      <c r="BO312" s="93" t="str">
        <f t="shared" si="81"/>
        <v>N</v>
      </c>
      <c r="BP312" s="95">
        <f t="shared" si="82"/>
        <v>0</v>
      </c>
      <c r="BQ312" s="95" t="e">
        <f t="shared" si="83"/>
        <v>#VALUE!</v>
      </c>
      <c r="BR312" s="95" t="e">
        <f t="shared" si="84"/>
        <v>#VALUE!</v>
      </c>
    </row>
    <row r="313" spans="1:70" ht="12.75" customHeight="1">
      <c r="A313" s="81"/>
      <c r="B313" s="107"/>
      <c r="C313" s="1"/>
      <c r="D313" s="1"/>
      <c r="E313" s="1"/>
      <c r="F313" s="1"/>
      <c r="G313" s="1"/>
      <c r="H313" s="34"/>
      <c r="I313" s="83"/>
      <c r="J313" s="83"/>
      <c r="K313" s="83"/>
      <c r="L313" s="83"/>
      <c r="M313" s="83"/>
      <c r="N313" s="83"/>
      <c r="O313" s="83"/>
      <c r="P313" s="83"/>
      <c r="Q313" s="83"/>
      <c r="R313" s="1"/>
      <c r="S313" s="84"/>
      <c r="T313" s="84"/>
      <c r="V313" s="84"/>
      <c r="W313" s="83"/>
      <c r="X313" s="83"/>
      <c r="Y313" s="83"/>
      <c r="Z313" s="1"/>
      <c r="AA313" s="1"/>
      <c r="AB313" s="3"/>
      <c r="AC313" s="84"/>
      <c r="AD313" s="84"/>
      <c r="AE313" s="84"/>
      <c r="AF313" s="85"/>
      <c r="AG313" s="86"/>
      <c r="AH313" s="86"/>
      <c r="AI313" s="86"/>
      <c r="AJ313" s="86"/>
      <c r="AK313" s="87"/>
      <c r="AL313" s="87"/>
      <c r="AM313" s="87"/>
      <c r="AN313" s="87"/>
      <c r="AO313" s="88"/>
      <c r="AP313" s="89"/>
      <c r="AQ313" s="90" t="str">
        <f t="shared" si="71"/>
        <v/>
      </c>
      <c r="AR313" s="91">
        <f t="shared" si="72"/>
        <v>2</v>
      </c>
      <c r="AS313" s="92" t="str">
        <f t="shared" si="73"/>
        <v/>
      </c>
      <c r="AT313" s="93">
        <f t="shared" si="74"/>
        <v>0</v>
      </c>
      <c r="AU313" s="93">
        <f t="shared" si="75"/>
        <v>0</v>
      </c>
      <c r="AV313" s="93" t="str">
        <f t="shared" si="76"/>
        <v>01N</v>
      </c>
      <c r="AW313" s="94" t="str">
        <f t="shared" si="77"/>
        <v/>
      </c>
      <c r="AX313" s="95">
        <f>SUMIF(Calculs!$B$2:$B$34,AW313,Calculs!$C$2:$C$34)</f>
        <v>0</v>
      </c>
      <c r="AY313" s="95">
        <f>IF(K313&lt;&gt;"",IF(LEFT(K313,1)="S", Calculs!$C$55,0),0)</f>
        <v>0</v>
      </c>
      <c r="AZ313" s="95">
        <f>IF(L313&lt;&gt;"",IF(LEFT(L313,1)="S", Calculs!$C$51,0),0)</f>
        <v>0</v>
      </c>
      <c r="BA313" s="95">
        <f>IF(M313&lt;&gt;"",IF(LEFT(M313,1)="S", Calculs!$C$52,0),0)</f>
        <v>0</v>
      </c>
      <c r="BB313" s="96" t="str">
        <f t="shared" si="78"/>
        <v/>
      </c>
      <c r="BC313" s="207" t="str">
        <f t="shared" si="79"/>
        <v/>
      </c>
      <c r="BD313" s="96">
        <f>SUMIF(Calculs!$B$2:$B$34,BB313,Calculs!$C$2:$C$34)</f>
        <v>0</v>
      </c>
      <c r="BE313" s="95">
        <f>IF(Q313&lt;&gt;"",IF(LEFT(Q313,1)="S", Calculs!$C$52,0),0)</f>
        <v>0</v>
      </c>
      <c r="BF313" s="95">
        <f>IF(R313&lt;&gt;"",IF(LEFT(R313,1)="S", Calculs!$C$51,0),0)</f>
        <v>0</v>
      </c>
      <c r="BG313" s="95">
        <f>SUMIF(Calculs!$B$41:$B$46,LEFT(S313,2),Calculs!$C$41:$C$46)</f>
        <v>0</v>
      </c>
      <c r="BH313" s="95">
        <f>IF(T313&lt;&gt;"",IF(LEFT(T313,1)="S", Calculs!$C$48,0),0)</f>
        <v>0</v>
      </c>
      <c r="BI313" s="95">
        <f>IF(W313&lt;&gt;"",IF(LEFT(W313,3)="ETT", Calculs!$C$37,0),0)</f>
        <v>0</v>
      </c>
      <c r="BJ313" s="95">
        <f>IF(X313&lt;&gt;"",IF(LEFT(X313,1)="S", Calculs!$C$51,0),0)</f>
        <v>0</v>
      </c>
      <c r="BK313" s="95">
        <f>IF(Y313&lt;&gt;"",IF(LEFT(Y313,1)="S", Calculs!$C$52,0),0)</f>
        <v>0</v>
      </c>
      <c r="BL313" s="96" t="str">
        <f t="shared" si="80"/>
        <v/>
      </c>
      <c r="BM313" s="95">
        <f>SUMIF(Calculs!$B$32:$B$36,TRIM(BL313),Calculs!$C$32:$C$36)</f>
        <v>0</v>
      </c>
      <c r="BN313" s="95">
        <f>IF(V313&lt;&gt;"",IF(LEFT(V313,1)="S", SUMIF(Calculs!$B$57:$B$61, TRIM(BL313), Calculs!$C$57:$C$61),0),0)</f>
        <v>0</v>
      </c>
      <c r="BO313" s="93" t="str">
        <f t="shared" si="81"/>
        <v>N</v>
      </c>
      <c r="BP313" s="95">
        <f t="shared" si="82"/>
        <v>0</v>
      </c>
      <c r="BQ313" s="95" t="e">
        <f t="shared" si="83"/>
        <v>#VALUE!</v>
      </c>
      <c r="BR313" s="95" t="e">
        <f t="shared" si="84"/>
        <v>#VALUE!</v>
      </c>
    </row>
    <row r="314" spans="1:70" ht="12.75" customHeight="1">
      <c r="A314" s="81"/>
      <c r="B314" s="107"/>
      <c r="C314" s="1"/>
      <c r="D314" s="1"/>
      <c r="E314" s="1"/>
      <c r="F314" s="1"/>
      <c r="G314" s="1"/>
      <c r="H314" s="34"/>
      <c r="I314" s="83"/>
      <c r="J314" s="83"/>
      <c r="K314" s="83"/>
      <c r="L314" s="83"/>
      <c r="M314" s="83"/>
      <c r="N314" s="83"/>
      <c r="O314" s="83"/>
      <c r="P314" s="83"/>
      <c r="Q314" s="83"/>
      <c r="R314" s="1"/>
      <c r="S314" s="84"/>
      <c r="T314" s="84"/>
      <c r="V314" s="84"/>
      <c r="W314" s="83"/>
      <c r="X314" s="83"/>
      <c r="Y314" s="83"/>
      <c r="Z314" s="1"/>
      <c r="AA314" s="1"/>
      <c r="AB314" s="3"/>
      <c r="AC314" s="84"/>
      <c r="AD314" s="84"/>
      <c r="AE314" s="84"/>
      <c r="AF314" s="85"/>
      <c r="AG314" s="86"/>
      <c r="AH314" s="86"/>
      <c r="AI314" s="86"/>
      <c r="AJ314" s="86"/>
      <c r="AK314" s="87"/>
      <c r="AL314" s="87"/>
      <c r="AM314" s="87"/>
      <c r="AN314" s="87"/>
      <c r="AO314" s="88"/>
      <c r="AP314" s="89"/>
      <c r="AQ314" s="90" t="str">
        <f t="shared" si="71"/>
        <v/>
      </c>
      <c r="AR314" s="91">
        <f t="shared" si="72"/>
        <v>2</v>
      </c>
      <c r="AS314" s="92" t="str">
        <f t="shared" si="73"/>
        <v/>
      </c>
      <c r="AT314" s="93">
        <f t="shared" si="74"/>
        <v>0</v>
      </c>
      <c r="AU314" s="93">
        <f t="shared" si="75"/>
        <v>0</v>
      </c>
      <c r="AV314" s="93" t="str">
        <f t="shared" si="76"/>
        <v>01N</v>
      </c>
      <c r="AW314" s="94" t="str">
        <f t="shared" si="77"/>
        <v/>
      </c>
      <c r="AX314" s="95">
        <f>SUMIF(Calculs!$B$2:$B$34,AW314,Calculs!$C$2:$C$34)</f>
        <v>0</v>
      </c>
      <c r="AY314" s="95">
        <f>IF(K314&lt;&gt;"",IF(LEFT(K314,1)="S", Calculs!$C$55,0),0)</f>
        <v>0</v>
      </c>
      <c r="AZ314" s="95">
        <f>IF(L314&lt;&gt;"",IF(LEFT(L314,1)="S", Calculs!$C$51,0),0)</f>
        <v>0</v>
      </c>
      <c r="BA314" s="95">
        <f>IF(M314&lt;&gt;"",IF(LEFT(M314,1)="S", Calculs!$C$52,0),0)</f>
        <v>0</v>
      </c>
      <c r="BB314" s="96" t="str">
        <f t="shared" si="78"/>
        <v/>
      </c>
      <c r="BC314" s="207" t="str">
        <f t="shared" si="79"/>
        <v/>
      </c>
      <c r="BD314" s="96">
        <f>SUMIF(Calculs!$B$2:$B$34,BB314,Calculs!$C$2:$C$34)</f>
        <v>0</v>
      </c>
      <c r="BE314" s="95">
        <f>IF(Q314&lt;&gt;"",IF(LEFT(Q314,1)="S", Calculs!$C$52,0),0)</f>
        <v>0</v>
      </c>
      <c r="BF314" s="95">
        <f>IF(R314&lt;&gt;"",IF(LEFT(R314,1)="S", Calculs!$C$51,0),0)</f>
        <v>0</v>
      </c>
      <c r="BG314" s="95">
        <f>SUMIF(Calculs!$B$41:$B$46,LEFT(S314,2),Calculs!$C$41:$C$46)</f>
        <v>0</v>
      </c>
      <c r="BH314" s="95">
        <f>IF(T314&lt;&gt;"",IF(LEFT(T314,1)="S", Calculs!$C$48,0),0)</f>
        <v>0</v>
      </c>
      <c r="BI314" s="95">
        <f>IF(W314&lt;&gt;"",IF(LEFT(W314,3)="ETT", Calculs!$C$37,0),0)</f>
        <v>0</v>
      </c>
      <c r="BJ314" s="95">
        <f>IF(X314&lt;&gt;"",IF(LEFT(X314,1)="S", Calculs!$C$51,0),0)</f>
        <v>0</v>
      </c>
      <c r="BK314" s="95">
        <f>IF(Y314&lt;&gt;"",IF(LEFT(Y314,1)="S", Calculs!$C$52,0),0)</f>
        <v>0</v>
      </c>
      <c r="BL314" s="96" t="str">
        <f t="shared" si="80"/>
        <v/>
      </c>
      <c r="BM314" s="95">
        <f>SUMIF(Calculs!$B$32:$B$36,TRIM(BL314),Calculs!$C$32:$C$36)</f>
        <v>0</v>
      </c>
      <c r="BN314" s="95">
        <f>IF(V314&lt;&gt;"",IF(LEFT(V314,1)="S", SUMIF(Calculs!$B$57:$B$61, TRIM(BL314), Calculs!$C$57:$C$61),0),0)</f>
        <v>0</v>
      </c>
      <c r="BO314" s="93" t="str">
        <f t="shared" si="81"/>
        <v>N</v>
      </c>
      <c r="BP314" s="95">
        <f t="shared" si="82"/>
        <v>0</v>
      </c>
      <c r="BQ314" s="95" t="e">
        <f t="shared" si="83"/>
        <v>#VALUE!</v>
      </c>
      <c r="BR314" s="95" t="e">
        <f t="shared" si="84"/>
        <v>#VALUE!</v>
      </c>
    </row>
    <row r="315" spans="1:70" ht="12.75" customHeight="1">
      <c r="A315" s="81"/>
      <c r="B315" s="107"/>
      <c r="C315" s="1"/>
      <c r="D315" s="1"/>
      <c r="E315" s="1"/>
      <c r="F315" s="1"/>
      <c r="G315" s="1"/>
      <c r="H315" s="34"/>
      <c r="I315" s="83"/>
      <c r="J315" s="83"/>
      <c r="K315" s="83"/>
      <c r="L315" s="83"/>
      <c r="M315" s="83"/>
      <c r="N315" s="83"/>
      <c r="O315" s="83"/>
      <c r="P315" s="83"/>
      <c r="Q315" s="83"/>
      <c r="R315" s="1"/>
      <c r="S315" s="84"/>
      <c r="T315" s="84"/>
      <c r="V315" s="84"/>
      <c r="W315" s="83"/>
      <c r="X315" s="83"/>
      <c r="Y315" s="83"/>
      <c r="Z315" s="1"/>
      <c r="AA315" s="1"/>
      <c r="AB315" s="3"/>
      <c r="AC315" s="84"/>
      <c r="AD315" s="84"/>
      <c r="AE315" s="84"/>
      <c r="AF315" s="85"/>
      <c r="AG315" s="86"/>
      <c r="AH315" s="86"/>
      <c r="AI315" s="86"/>
      <c r="AJ315" s="86"/>
      <c r="AK315" s="87"/>
      <c r="AL315" s="87"/>
      <c r="AM315" s="87"/>
      <c r="AN315" s="87"/>
      <c r="AO315" s="88"/>
      <c r="AP315" s="89"/>
      <c r="AQ315" s="90" t="str">
        <f t="shared" si="71"/>
        <v/>
      </c>
      <c r="AR315" s="91">
        <f t="shared" si="72"/>
        <v>2</v>
      </c>
      <c r="AS315" s="92" t="str">
        <f t="shared" si="73"/>
        <v/>
      </c>
      <c r="AT315" s="93">
        <f t="shared" si="74"/>
        <v>0</v>
      </c>
      <c r="AU315" s="93">
        <f t="shared" si="75"/>
        <v>0</v>
      </c>
      <c r="AV315" s="93" t="str">
        <f t="shared" si="76"/>
        <v>01N</v>
      </c>
      <c r="AW315" s="94" t="str">
        <f t="shared" si="77"/>
        <v/>
      </c>
      <c r="AX315" s="95">
        <f>SUMIF(Calculs!$B$2:$B$34,AW315,Calculs!$C$2:$C$34)</f>
        <v>0</v>
      </c>
      <c r="AY315" s="95">
        <f>IF(K315&lt;&gt;"",IF(LEFT(K315,1)="S", Calculs!$C$55,0),0)</f>
        <v>0</v>
      </c>
      <c r="AZ315" s="95">
        <f>IF(L315&lt;&gt;"",IF(LEFT(L315,1)="S", Calculs!$C$51,0),0)</f>
        <v>0</v>
      </c>
      <c r="BA315" s="95">
        <f>IF(M315&lt;&gt;"",IF(LEFT(M315,1)="S", Calculs!$C$52,0),0)</f>
        <v>0</v>
      </c>
      <c r="BB315" s="96" t="str">
        <f t="shared" si="78"/>
        <v/>
      </c>
      <c r="BC315" s="207" t="str">
        <f t="shared" si="79"/>
        <v/>
      </c>
      <c r="BD315" s="96">
        <f>SUMIF(Calculs!$B$2:$B$34,BB315,Calculs!$C$2:$C$34)</f>
        <v>0</v>
      </c>
      <c r="BE315" s="95">
        <f>IF(Q315&lt;&gt;"",IF(LEFT(Q315,1)="S", Calculs!$C$52,0),0)</f>
        <v>0</v>
      </c>
      <c r="BF315" s="95">
        <f>IF(R315&lt;&gt;"",IF(LEFT(R315,1)="S", Calculs!$C$51,0),0)</f>
        <v>0</v>
      </c>
      <c r="BG315" s="95">
        <f>SUMIF(Calculs!$B$41:$B$46,LEFT(S315,2),Calculs!$C$41:$C$46)</f>
        <v>0</v>
      </c>
      <c r="BH315" s="95">
        <f>IF(T315&lt;&gt;"",IF(LEFT(T315,1)="S", Calculs!$C$48,0),0)</f>
        <v>0</v>
      </c>
      <c r="BI315" s="95">
        <f>IF(W315&lt;&gt;"",IF(LEFT(W315,3)="ETT", Calculs!$C$37,0),0)</f>
        <v>0</v>
      </c>
      <c r="BJ315" s="95">
        <f>IF(X315&lt;&gt;"",IF(LEFT(X315,1)="S", Calculs!$C$51,0),0)</f>
        <v>0</v>
      </c>
      <c r="BK315" s="95">
        <f>IF(Y315&lt;&gt;"",IF(LEFT(Y315,1)="S", Calculs!$C$52,0),0)</f>
        <v>0</v>
      </c>
      <c r="BL315" s="96" t="str">
        <f t="shared" si="80"/>
        <v/>
      </c>
      <c r="BM315" s="95">
        <f>SUMIF(Calculs!$B$32:$B$36,TRIM(BL315),Calculs!$C$32:$C$36)</f>
        <v>0</v>
      </c>
      <c r="BN315" s="95">
        <f>IF(V315&lt;&gt;"",IF(LEFT(V315,1)="S", SUMIF(Calculs!$B$57:$B$61, TRIM(BL315), Calculs!$C$57:$C$61),0),0)</f>
        <v>0</v>
      </c>
      <c r="BO315" s="93" t="str">
        <f t="shared" si="81"/>
        <v>N</v>
      </c>
      <c r="BP315" s="95">
        <f t="shared" si="82"/>
        <v>0</v>
      </c>
      <c r="BQ315" s="95" t="e">
        <f t="shared" si="83"/>
        <v>#VALUE!</v>
      </c>
      <c r="BR315" s="95" t="e">
        <f t="shared" si="84"/>
        <v>#VALUE!</v>
      </c>
    </row>
    <row r="316" spans="1:70" ht="12.75" customHeight="1">
      <c r="A316" s="81"/>
      <c r="B316" s="107"/>
      <c r="C316" s="1"/>
      <c r="D316" s="1"/>
      <c r="E316" s="1"/>
      <c r="F316" s="1"/>
      <c r="G316" s="1"/>
      <c r="H316" s="34"/>
      <c r="I316" s="83"/>
      <c r="J316" s="83"/>
      <c r="K316" s="83"/>
      <c r="L316" s="83"/>
      <c r="M316" s="83"/>
      <c r="N316" s="83"/>
      <c r="O316" s="83"/>
      <c r="P316" s="83"/>
      <c r="Q316" s="83"/>
      <c r="R316" s="1"/>
      <c r="S316" s="84"/>
      <c r="T316" s="84"/>
      <c r="V316" s="84"/>
      <c r="W316" s="83"/>
      <c r="X316" s="83"/>
      <c r="Y316" s="83"/>
      <c r="Z316" s="1"/>
      <c r="AA316" s="1"/>
      <c r="AB316" s="3"/>
      <c r="AC316" s="84"/>
      <c r="AD316" s="84"/>
      <c r="AE316" s="84"/>
      <c r="AF316" s="85"/>
      <c r="AG316" s="86"/>
      <c r="AH316" s="86"/>
      <c r="AI316" s="86"/>
      <c r="AJ316" s="86"/>
      <c r="AK316" s="87"/>
      <c r="AL316" s="87"/>
      <c r="AM316" s="87"/>
      <c r="AN316" s="87"/>
      <c r="AO316" s="88"/>
      <c r="AP316" s="89"/>
      <c r="AQ316" s="90" t="str">
        <f t="shared" si="71"/>
        <v/>
      </c>
      <c r="AR316" s="91">
        <f t="shared" si="72"/>
        <v>2</v>
      </c>
      <c r="AS316" s="92" t="str">
        <f t="shared" si="73"/>
        <v/>
      </c>
      <c r="AT316" s="93">
        <f t="shared" si="74"/>
        <v>0</v>
      </c>
      <c r="AU316" s="93">
        <f t="shared" si="75"/>
        <v>0</v>
      </c>
      <c r="AV316" s="93" t="str">
        <f t="shared" si="76"/>
        <v>01N</v>
      </c>
      <c r="AW316" s="94" t="str">
        <f t="shared" si="77"/>
        <v/>
      </c>
      <c r="AX316" s="95">
        <f>SUMIF(Calculs!$B$2:$B$34,AW316,Calculs!$C$2:$C$34)</f>
        <v>0</v>
      </c>
      <c r="AY316" s="95">
        <f>IF(K316&lt;&gt;"",IF(LEFT(K316,1)="S", Calculs!$C$55,0),0)</f>
        <v>0</v>
      </c>
      <c r="AZ316" s="95">
        <f>IF(L316&lt;&gt;"",IF(LEFT(L316,1)="S", Calculs!$C$51,0),0)</f>
        <v>0</v>
      </c>
      <c r="BA316" s="95">
        <f>IF(M316&lt;&gt;"",IF(LEFT(M316,1)="S", Calculs!$C$52,0),0)</f>
        <v>0</v>
      </c>
      <c r="BB316" s="96" t="str">
        <f t="shared" si="78"/>
        <v/>
      </c>
      <c r="BC316" s="207" t="str">
        <f t="shared" si="79"/>
        <v/>
      </c>
      <c r="BD316" s="96">
        <f>SUMIF(Calculs!$B$2:$B$34,BB316,Calculs!$C$2:$C$34)</f>
        <v>0</v>
      </c>
      <c r="BE316" s="95">
        <f>IF(Q316&lt;&gt;"",IF(LEFT(Q316,1)="S", Calculs!$C$52,0),0)</f>
        <v>0</v>
      </c>
      <c r="BF316" s="95">
        <f>IF(R316&lt;&gt;"",IF(LEFT(R316,1)="S", Calculs!$C$51,0),0)</f>
        <v>0</v>
      </c>
      <c r="BG316" s="95">
        <f>SUMIF(Calculs!$B$41:$B$46,LEFT(S316,2),Calculs!$C$41:$C$46)</f>
        <v>0</v>
      </c>
      <c r="BH316" s="95">
        <f>IF(T316&lt;&gt;"",IF(LEFT(T316,1)="S", Calculs!$C$48,0),0)</f>
        <v>0</v>
      </c>
      <c r="BI316" s="95">
        <f>IF(W316&lt;&gt;"",IF(LEFT(W316,3)="ETT", Calculs!$C$37,0),0)</f>
        <v>0</v>
      </c>
      <c r="BJ316" s="95">
        <f>IF(X316&lt;&gt;"",IF(LEFT(X316,1)="S", Calculs!$C$51,0),0)</f>
        <v>0</v>
      </c>
      <c r="BK316" s="95">
        <f>IF(Y316&lt;&gt;"",IF(LEFT(Y316,1)="S", Calculs!$C$52,0),0)</f>
        <v>0</v>
      </c>
      <c r="BL316" s="96" t="str">
        <f t="shared" si="80"/>
        <v/>
      </c>
      <c r="BM316" s="95">
        <f>SUMIF(Calculs!$B$32:$B$36,TRIM(BL316),Calculs!$C$32:$C$36)</f>
        <v>0</v>
      </c>
      <c r="BN316" s="95">
        <f>IF(V316&lt;&gt;"",IF(LEFT(V316,1)="S", SUMIF(Calculs!$B$57:$B$61, TRIM(BL316), Calculs!$C$57:$C$61),0),0)</f>
        <v>0</v>
      </c>
      <c r="BO316" s="93" t="str">
        <f t="shared" si="81"/>
        <v>N</v>
      </c>
      <c r="BP316" s="95">
        <f t="shared" si="82"/>
        <v>0</v>
      </c>
      <c r="BQ316" s="95" t="e">
        <f t="shared" si="83"/>
        <v>#VALUE!</v>
      </c>
      <c r="BR316" s="95" t="e">
        <f t="shared" si="84"/>
        <v>#VALUE!</v>
      </c>
    </row>
    <row r="317" spans="1:70" ht="12.75" customHeight="1">
      <c r="A317" s="81"/>
      <c r="B317" s="107"/>
      <c r="C317" s="1"/>
      <c r="D317" s="1"/>
      <c r="E317" s="1"/>
      <c r="F317" s="1"/>
      <c r="G317" s="1"/>
      <c r="H317" s="34"/>
      <c r="I317" s="83"/>
      <c r="J317" s="83"/>
      <c r="K317" s="83"/>
      <c r="L317" s="83"/>
      <c r="M317" s="83"/>
      <c r="N317" s="83"/>
      <c r="O317" s="83"/>
      <c r="P317" s="83"/>
      <c r="Q317" s="83"/>
      <c r="R317" s="1"/>
      <c r="S317" s="84"/>
      <c r="T317" s="84"/>
      <c r="V317" s="84"/>
      <c r="W317" s="83"/>
      <c r="X317" s="83"/>
      <c r="Y317" s="83"/>
      <c r="Z317" s="1"/>
      <c r="AA317" s="1"/>
      <c r="AB317" s="3"/>
      <c r="AC317" s="84"/>
      <c r="AD317" s="84"/>
      <c r="AE317" s="84"/>
      <c r="AF317" s="85"/>
      <c r="AG317" s="86"/>
      <c r="AH317" s="86"/>
      <c r="AI317" s="86"/>
      <c r="AJ317" s="86"/>
      <c r="AK317" s="87"/>
      <c r="AL317" s="87"/>
      <c r="AM317" s="87"/>
      <c r="AN317" s="87"/>
      <c r="AO317" s="88"/>
      <c r="AP317" s="89"/>
      <c r="AQ317" s="90" t="str">
        <f t="shared" si="71"/>
        <v/>
      </c>
      <c r="AR317" s="91">
        <f t="shared" si="72"/>
        <v>2</v>
      </c>
      <c r="AS317" s="92" t="str">
        <f t="shared" si="73"/>
        <v/>
      </c>
      <c r="AT317" s="93">
        <f t="shared" si="74"/>
        <v>0</v>
      </c>
      <c r="AU317" s="93">
        <f t="shared" si="75"/>
        <v>0</v>
      </c>
      <c r="AV317" s="93" t="str">
        <f t="shared" si="76"/>
        <v>01N</v>
      </c>
      <c r="AW317" s="94" t="str">
        <f t="shared" si="77"/>
        <v/>
      </c>
      <c r="AX317" s="95">
        <f>SUMIF(Calculs!$B$2:$B$34,AW317,Calculs!$C$2:$C$34)</f>
        <v>0</v>
      </c>
      <c r="AY317" s="95">
        <f>IF(K317&lt;&gt;"",IF(LEFT(K317,1)="S", Calculs!$C$55,0),0)</f>
        <v>0</v>
      </c>
      <c r="AZ317" s="95">
        <f>IF(L317&lt;&gt;"",IF(LEFT(L317,1)="S", Calculs!$C$51,0),0)</f>
        <v>0</v>
      </c>
      <c r="BA317" s="95">
        <f>IF(M317&lt;&gt;"",IF(LEFT(M317,1)="S", Calculs!$C$52,0),0)</f>
        <v>0</v>
      </c>
      <c r="BB317" s="96" t="str">
        <f t="shared" si="78"/>
        <v/>
      </c>
      <c r="BC317" s="207" t="str">
        <f t="shared" si="79"/>
        <v/>
      </c>
      <c r="BD317" s="96">
        <f>SUMIF(Calculs!$B$2:$B$34,BB317,Calculs!$C$2:$C$34)</f>
        <v>0</v>
      </c>
      <c r="BE317" s="95">
        <f>IF(Q317&lt;&gt;"",IF(LEFT(Q317,1)="S", Calculs!$C$52,0),0)</f>
        <v>0</v>
      </c>
      <c r="BF317" s="95">
        <f>IF(R317&lt;&gt;"",IF(LEFT(R317,1)="S", Calculs!$C$51,0),0)</f>
        <v>0</v>
      </c>
      <c r="BG317" s="95">
        <f>SUMIF(Calculs!$B$41:$B$46,LEFT(S317,2),Calculs!$C$41:$C$46)</f>
        <v>0</v>
      </c>
      <c r="BH317" s="95">
        <f>IF(T317&lt;&gt;"",IF(LEFT(T317,1)="S", Calculs!$C$48,0),0)</f>
        <v>0</v>
      </c>
      <c r="BI317" s="95">
        <f>IF(W317&lt;&gt;"",IF(LEFT(W317,3)="ETT", Calculs!$C$37,0),0)</f>
        <v>0</v>
      </c>
      <c r="BJ317" s="95">
        <f>IF(X317&lt;&gt;"",IF(LEFT(X317,1)="S", Calculs!$C$51,0),0)</f>
        <v>0</v>
      </c>
      <c r="BK317" s="95">
        <f>IF(Y317&lt;&gt;"",IF(LEFT(Y317,1)="S", Calculs!$C$52,0),0)</f>
        <v>0</v>
      </c>
      <c r="BL317" s="96" t="str">
        <f t="shared" si="80"/>
        <v/>
      </c>
      <c r="BM317" s="95">
        <f>SUMIF(Calculs!$B$32:$B$36,TRIM(BL317),Calculs!$C$32:$C$36)</f>
        <v>0</v>
      </c>
      <c r="BN317" s="95">
        <f>IF(V317&lt;&gt;"",IF(LEFT(V317,1)="S", SUMIF(Calculs!$B$57:$B$61, TRIM(BL317), Calculs!$C$57:$C$61),0),0)</f>
        <v>0</v>
      </c>
      <c r="BO317" s="93" t="str">
        <f t="shared" si="81"/>
        <v>N</v>
      </c>
      <c r="BP317" s="95">
        <f t="shared" si="82"/>
        <v>0</v>
      </c>
      <c r="BQ317" s="95" t="e">
        <f t="shared" si="83"/>
        <v>#VALUE!</v>
      </c>
      <c r="BR317" s="95" t="e">
        <f t="shared" si="84"/>
        <v>#VALUE!</v>
      </c>
    </row>
    <row r="318" spans="1:70" ht="12.75" customHeight="1">
      <c r="A318" s="81"/>
      <c r="B318" s="107"/>
      <c r="C318" s="1"/>
      <c r="D318" s="1"/>
      <c r="E318" s="1"/>
      <c r="F318" s="1"/>
      <c r="G318" s="1"/>
      <c r="H318" s="34"/>
      <c r="I318" s="83"/>
      <c r="J318" s="83"/>
      <c r="K318" s="83"/>
      <c r="L318" s="83"/>
      <c r="M318" s="83"/>
      <c r="N318" s="83"/>
      <c r="O318" s="83"/>
      <c r="P318" s="83"/>
      <c r="Q318" s="83"/>
      <c r="R318" s="1"/>
      <c r="S318" s="84"/>
      <c r="T318" s="84"/>
      <c r="V318" s="84"/>
      <c r="W318" s="83"/>
      <c r="X318" s="83"/>
      <c r="Y318" s="83"/>
      <c r="Z318" s="1"/>
      <c r="AA318" s="1"/>
      <c r="AB318" s="3"/>
      <c r="AC318" s="84"/>
      <c r="AD318" s="84"/>
      <c r="AE318" s="84"/>
      <c r="AF318" s="85"/>
      <c r="AG318" s="86"/>
      <c r="AH318" s="86"/>
      <c r="AI318" s="86"/>
      <c r="AJ318" s="86"/>
      <c r="AK318" s="87"/>
      <c r="AL318" s="87"/>
      <c r="AM318" s="87"/>
      <c r="AN318" s="87"/>
      <c r="AO318" s="88"/>
      <c r="AP318" s="89"/>
      <c r="AQ318" s="90" t="str">
        <f t="shared" si="71"/>
        <v/>
      </c>
      <c r="AR318" s="91">
        <f t="shared" si="72"/>
        <v>2</v>
      </c>
      <c r="AS318" s="92" t="str">
        <f t="shared" si="73"/>
        <v/>
      </c>
      <c r="AT318" s="93">
        <f t="shared" si="74"/>
        <v>0</v>
      </c>
      <c r="AU318" s="93">
        <f t="shared" si="75"/>
        <v>0</v>
      </c>
      <c r="AV318" s="93" t="str">
        <f t="shared" si="76"/>
        <v>01N</v>
      </c>
      <c r="AW318" s="94" t="str">
        <f t="shared" si="77"/>
        <v/>
      </c>
      <c r="AX318" s="95">
        <f>SUMIF(Calculs!$B$2:$B$34,AW318,Calculs!$C$2:$C$34)</f>
        <v>0</v>
      </c>
      <c r="AY318" s="95">
        <f>IF(K318&lt;&gt;"",IF(LEFT(K318,1)="S", Calculs!$C$55,0),0)</f>
        <v>0</v>
      </c>
      <c r="AZ318" s="95">
        <f>IF(L318&lt;&gt;"",IF(LEFT(L318,1)="S", Calculs!$C$51,0),0)</f>
        <v>0</v>
      </c>
      <c r="BA318" s="95">
        <f>IF(M318&lt;&gt;"",IF(LEFT(M318,1)="S", Calculs!$C$52,0),0)</f>
        <v>0</v>
      </c>
      <c r="BB318" s="96" t="str">
        <f t="shared" si="78"/>
        <v/>
      </c>
      <c r="BC318" s="207" t="str">
        <f t="shared" si="79"/>
        <v/>
      </c>
      <c r="BD318" s="96">
        <f>SUMIF(Calculs!$B$2:$B$34,BB318,Calculs!$C$2:$C$34)</f>
        <v>0</v>
      </c>
      <c r="BE318" s="95">
        <f>IF(Q318&lt;&gt;"",IF(LEFT(Q318,1)="S", Calculs!$C$52,0),0)</f>
        <v>0</v>
      </c>
      <c r="BF318" s="95">
        <f>IF(R318&lt;&gt;"",IF(LEFT(R318,1)="S", Calculs!$C$51,0),0)</f>
        <v>0</v>
      </c>
      <c r="BG318" s="95">
        <f>SUMIF(Calculs!$B$41:$B$46,LEFT(S318,2),Calculs!$C$41:$C$46)</f>
        <v>0</v>
      </c>
      <c r="BH318" s="95">
        <f>IF(T318&lt;&gt;"",IF(LEFT(T318,1)="S", Calculs!$C$48,0),0)</f>
        <v>0</v>
      </c>
      <c r="BI318" s="95">
        <f>IF(W318&lt;&gt;"",IF(LEFT(W318,3)="ETT", Calculs!$C$37,0),0)</f>
        <v>0</v>
      </c>
      <c r="BJ318" s="95">
        <f>IF(X318&lt;&gt;"",IF(LEFT(X318,1)="S", Calculs!$C$51,0),0)</f>
        <v>0</v>
      </c>
      <c r="BK318" s="95">
        <f>IF(Y318&lt;&gt;"",IF(LEFT(Y318,1)="S", Calculs!$C$52,0),0)</f>
        <v>0</v>
      </c>
      <c r="BL318" s="96" t="str">
        <f t="shared" si="80"/>
        <v/>
      </c>
      <c r="BM318" s="95">
        <f>SUMIF(Calculs!$B$32:$B$36,TRIM(BL318),Calculs!$C$32:$C$36)</f>
        <v>0</v>
      </c>
      <c r="BN318" s="95">
        <f>IF(V318&lt;&gt;"",IF(LEFT(V318,1)="S", SUMIF(Calculs!$B$57:$B$61, TRIM(BL318), Calculs!$C$57:$C$61),0),0)</f>
        <v>0</v>
      </c>
      <c r="BO318" s="93" t="str">
        <f t="shared" si="81"/>
        <v>N</v>
      </c>
      <c r="BP318" s="95">
        <f t="shared" si="82"/>
        <v>0</v>
      </c>
      <c r="BQ318" s="95" t="e">
        <f t="shared" si="83"/>
        <v>#VALUE!</v>
      </c>
      <c r="BR318" s="95" t="e">
        <f t="shared" si="84"/>
        <v>#VALUE!</v>
      </c>
    </row>
    <row r="319" spans="1:70" ht="12.75" customHeight="1">
      <c r="A319" s="81"/>
      <c r="B319" s="107"/>
      <c r="C319" s="1"/>
      <c r="D319" s="1"/>
      <c r="E319" s="1"/>
      <c r="F319" s="1"/>
      <c r="G319" s="1"/>
      <c r="H319" s="34"/>
      <c r="I319" s="83"/>
      <c r="J319" s="83"/>
      <c r="K319" s="83"/>
      <c r="L319" s="83"/>
      <c r="M319" s="83"/>
      <c r="N319" s="83"/>
      <c r="O319" s="83"/>
      <c r="P319" s="83"/>
      <c r="Q319" s="83"/>
      <c r="R319" s="1"/>
      <c r="S319" s="84"/>
      <c r="T319" s="84"/>
      <c r="V319" s="84"/>
      <c r="W319" s="83"/>
      <c r="X319" s="83"/>
      <c r="Y319" s="83"/>
      <c r="Z319" s="1"/>
      <c r="AA319" s="1"/>
      <c r="AB319" s="3"/>
      <c r="AC319" s="84"/>
      <c r="AD319" s="84"/>
      <c r="AE319" s="84"/>
      <c r="AF319" s="85"/>
      <c r="AG319" s="86"/>
      <c r="AH319" s="86"/>
      <c r="AI319" s="86"/>
      <c r="AJ319" s="86"/>
      <c r="AK319" s="87"/>
      <c r="AL319" s="87"/>
      <c r="AM319" s="87"/>
      <c r="AN319" s="87"/>
      <c r="AO319" s="88"/>
      <c r="AP319" s="89"/>
      <c r="AQ319" s="90" t="str">
        <f t="shared" si="71"/>
        <v/>
      </c>
      <c r="AR319" s="91">
        <f t="shared" si="72"/>
        <v>2</v>
      </c>
      <c r="AS319" s="92" t="str">
        <f t="shared" si="73"/>
        <v/>
      </c>
      <c r="AT319" s="93">
        <f t="shared" si="74"/>
        <v>0</v>
      </c>
      <c r="AU319" s="93">
        <f t="shared" si="75"/>
        <v>0</v>
      </c>
      <c r="AV319" s="93" t="str">
        <f t="shared" si="76"/>
        <v>01N</v>
      </c>
      <c r="AW319" s="94" t="str">
        <f t="shared" si="77"/>
        <v/>
      </c>
      <c r="AX319" s="95">
        <f>SUMIF(Calculs!$B$2:$B$34,AW319,Calculs!$C$2:$C$34)</f>
        <v>0</v>
      </c>
      <c r="AY319" s="95">
        <f>IF(K319&lt;&gt;"",IF(LEFT(K319,1)="S", Calculs!$C$55,0),0)</f>
        <v>0</v>
      </c>
      <c r="AZ319" s="95">
        <f>IF(L319&lt;&gt;"",IF(LEFT(L319,1)="S", Calculs!$C$51,0),0)</f>
        <v>0</v>
      </c>
      <c r="BA319" s="95">
        <f>IF(M319&lt;&gt;"",IF(LEFT(M319,1)="S", Calculs!$C$52,0),0)</f>
        <v>0</v>
      </c>
      <c r="BB319" s="96" t="str">
        <f t="shared" si="78"/>
        <v/>
      </c>
      <c r="BC319" s="207" t="str">
        <f t="shared" si="79"/>
        <v/>
      </c>
      <c r="BD319" s="96">
        <f>SUMIF(Calculs!$B$2:$B$34,BB319,Calculs!$C$2:$C$34)</f>
        <v>0</v>
      </c>
      <c r="BE319" s="95">
        <f>IF(Q319&lt;&gt;"",IF(LEFT(Q319,1)="S", Calculs!$C$52,0),0)</f>
        <v>0</v>
      </c>
      <c r="BF319" s="95">
        <f>IF(R319&lt;&gt;"",IF(LEFT(R319,1)="S", Calculs!$C$51,0),0)</f>
        <v>0</v>
      </c>
      <c r="BG319" s="95">
        <f>SUMIF(Calculs!$B$41:$B$46,LEFT(S319,2),Calculs!$C$41:$C$46)</f>
        <v>0</v>
      </c>
      <c r="BH319" s="95">
        <f>IF(T319&lt;&gt;"",IF(LEFT(T319,1)="S", Calculs!$C$48,0),0)</f>
        <v>0</v>
      </c>
      <c r="BI319" s="95">
        <f>IF(W319&lt;&gt;"",IF(LEFT(W319,3)="ETT", Calculs!$C$37,0),0)</f>
        <v>0</v>
      </c>
      <c r="BJ319" s="95">
        <f>IF(X319&lt;&gt;"",IF(LEFT(X319,1)="S", Calculs!$C$51,0),0)</f>
        <v>0</v>
      </c>
      <c r="BK319" s="95">
        <f>IF(Y319&lt;&gt;"",IF(LEFT(Y319,1)="S", Calculs!$C$52,0),0)</f>
        <v>0</v>
      </c>
      <c r="BL319" s="96" t="str">
        <f t="shared" si="80"/>
        <v/>
      </c>
      <c r="BM319" s="95">
        <f>SUMIF(Calculs!$B$32:$B$36,TRIM(BL319),Calculs!$C$32:$C$36)</f>
        <v>0</v>
      </c>
      <c r="BN319" s="95">
        <f>IF(V319&lt;&gt;"",IF(LEFT(V319,1)="S", SUMIF(Calculs!$B$57:$B$61, TRIM(BL319), Calculs!$C$57:$C$61),0),0)</f>
        <v>0</v>
      </c>
      <c r="BO319" s="93" t="str">
        <f t="shared" si="81"/>
        <v>N</v>
      </c>
      <c r="BP319" s="95">
        <f t="shared" si="82"/>
        <v>0</v>
      </c>
      <c r="BQ319" s="95" t="e">
        <f t="shared" si="83"/>
        <v>#VALUE!</v>
      </c>
      <c r="BR319" s="95" t="e">
        <f t="shared" si="84"/>
        <v>#VALUE!</v>
      </c>
    </row>
    <row r="320" spans="1:70" ht="12.75" customHeight="1">
      <c r="A320" s="81"/>
      <c r="B320" s="107"/>
      <c r="C320" s="1"/>
      <c r="D320" s="1"/>
      <c r="E320" s="1"/>
      <c r="F320" s="1"/>
      <c r="G320" s="1"/>
      <c r="H320" s="34"/>
      <c r="I320" s="83"/>
      <c r="J320" s="83"/>
      <c r="K320" s="83"/>
      <c r="L320" s="83"/>
      <c r="M320" s="83"/>
      <c r="N320" s="83"/>
      <c r="O320" s="83"/>
      <c r="P320" s="83"/>
      <c r="Q320" s="83"/>
      <c r="R320" s="1"/>
      <c r="S320" s="84"/>
      <c r="T320" s="84"/>
      <c r="V320" s="84"/>
      <c r="W320" s="83"/>
      <c r="X320" s="83"/>
      <c r="Y320" s="83"/>
      <c r="Z320" s="1"/>
      <c r="AA320" s="1"/>
      <c r="AB320" s="3"/>
      <c r="AC320" s="84"/>
      <c r="AD320" s="84"/>
      <c r="AE320" s="84"/>
      <c r="AF320" s="85"/>
      <c r="AG320" s="86"/>
      <c r="AH320" s="86"/>
      <c r="AI320" s="86"/>
      <c r="AJ320" s="86"/>
      <c r="AK320" s="87"/>
      <c r="AL320" s="87"/>
      <c r="AM320" s="87"/>
      <c r="AN320" s="87"/>
      <c r="AO320" s="88"/>
      <c r="AP320" s="89"/>
      <c r="AQ320" s="90" t="str">
        <f t="shared" si="71"/>
        <v/>
      </c>
      <c r="AR320" s="91">
        <f t="shared" si="72"/>
        <v>2</v>
      </c>
      <c r="AS320" s="92" t="str">
        <f t="shared" si="73"/>
        <v/>
      </c>
      <c r="AT320" s="93">
        <f t="shared" si="74"/>
        <v>0</v>
      </c>
      <c r="AU320" s="93">
        <f t="shared" si="75"/>
        <v>0</v>
      </c>
      <c r="AV320" s="93" t="str">
        <f t="shared" si="76"/>
        <v>01N</v>
      </c>
      <c r="AW320" s="94" t="str">
        <f t="shared" si="77"/>
        <v/>
      </c>
      <c r="AX320" s="95">
        <f>SUMIF(Calculs!$B$2:$B$34,AW320,Calculs!$C$2:$C$34)</f>
        <v>0</v>
      </c>
      <c r="AY320" s="95">
        <f>IF(K320&lt;&gt;"",IF(LEFT(K320,1)="S", Calculs!$C$55,0),0)</f>
        <v>0</v>
      </c>
      <c r="AZ320" s="95">
        <f>IF(L320&lt;&gt;"",IF(LEFT(L320,1)="S", Calculs!$C$51,0),0)</f>
        <v>0</v>
      </c>
      <c r="BA320" s="95">
        <f>IF(M320&lt;&gt;"",IF(LEFT(M320,1)="S", Calculs!$C$52,0),0)</f>
        <v>0</v>
      </c>
      <c r="BB320" s="96" t="str">
        <f t="shared" si="78"/>
        <v/>
      </c>
      <c r="BC320" s="207" t="str">
        <f t="shared" si="79"/>
        <v/>
      </c>
      <c r="BD320" s="96">
        <f>SUMIF(Calculs!$B$2:$B$34,BB320,Calculs!$C$2:$C$34)</f>
        <v>0</v>
      </c>
      <c r="BE320" s="95">
        <f>IF(Q320&lt;&gt;"",IF(LEFT(Q320,1)="S", Calculs!$C$52,0),0)</f>
        <v>0</v>
      </c>
      <c r="BF320" s="95">
        <f>IF(R320&lt;&gt;"",IF(LEFT(R320,1)="S", Calculs!$C$51,0),0)</f>
        <v>0</v>
      </c>
      <c r="BG320" s="95">
        <f>SUMIF(Calculs!$B$41:$B$46,LEFT(S320,2),Calculs!$C$41:$C$46)</f>
        <v>0</v>
      </c>
      <c r="BH320" s="95">
        <f>IF(T320&lt;&gt;"",IF(LEFT(T320,1)="S", Calculs!$C$48,0),0)</f>
        <v>0</v>
      </c>
      <c r="BI320" s="95">
        <f>IF(W320&lt;&gt;"",IF(LEFT(W320,3)="ETT", Calculs!$C$37,0),0)</f>
        <v>0</v>
      </c>
      <c r="BJ320" s="95">
        <f>IF(X320&lt;&gt;"",IF(LEFT(X320,1)="S", Calculs!$C$51,0),0)</f>
        <v>0</v>
      </c>
      <c r="BK320" s="95">
        <f>IF(Y320&lt;&gt;"",IF(LEFT(Y320,1)="S", Calculs!$C$52,0),0)</f>
        <v>0</v>
      </c>
      <c r="BL320" s="96" t="str">
        <f t="shared" si="80"/>
        <v/>
      </c>
      <c r="BM320" s="95">
        <f>SUMIF(Calculs!$B$32:$B$36,TRIM(BL320),Calculs!$C$32:$C$36)</f>
        <v>0</v>
      </c>
      <c r="BN320" s="95">
        <f>IF(V320&lt;&gt;"",IF(LEFT(V320,1)="S", SUMIF(Calculs!$B$57:$B$61, TRIM(BL320), Calculs!$C$57:$C$61),0),0)</f>
        <v>0</v>
      </c>
      <c r="BO320" s="93" t="str">
        <f t="shared" si="81"/>
        <v>N</v>
      </c>
      <c r="BP320" s="95">
        <f t="shared" si="82"/>
        <v>0</v>
      </c>
      <c r="BQ320" s="95" t="e">
        <f t="shared" si="83"/>
        <v>#VALUE!</v>
      </c>
      <c r="BR320" s="95" t="e">
        <f t="shared" si="84"/>
        <v>#VALUE!</v>
      </c>
    </row>
    <row r="321" spans="1:70" ht="12.75" customHeight="1">
      <c r="A321" s="81"/>
      <c r="B321" s="107"/>
      <c r="C321" s="1"/>
      <c r="D321" s="1"/>
      <c r="E321" s="1"/>
      <c r="F321" s="1"/>
      <c r="G321" s="1"/>
      <c r="H321" s="34"/>
      <c r="I321" s="83"/>
      <c r="J321" s="83"/>
      <c r="K321" s="83"/>
      <c r="L321" s="83"/>
      <c r="M321" s="83"/>
      <c r="N321" s="83"/>
      <c r="O321" s="83"/>
      <c r="P321" s="83"/>
      <c r="Q321" s="83"/>
      <c r="R321" s="1"/>
      <c r="S321" s="84"/>
      <c r="T321" s="84"/>
      <c r="V321" s="84"/>
      <c r="W321" s="83"/>
      <c r="X321" s="83"/>
      <c r="Y321" s="83"/>
      <c r="Z321" s="1"/>
      <c r="AA321" s="1"/>
      <c r="AB321" s="3"/>
      <c r="AC321" s="84"/>
      <c r="AD321" s="84"/>
      <c r="AE321" s="84"/>
      <c r="AF321" s="85"/>
      <c r="AG321" s="86"/>
      <c r="AH321" s="86"/>
      <c r="AI321" s="86"/>
      <c r="AJ321" s="86"/>
      <c r="AK321" s="87"/>
      <c r="AL321" s="87"/>
      <c r="AM321" s="87"/>
      <c r="AN321" s="87"/>
      <c r="AO321" s="88"/>
      <c r="AP321" s="89"/>
      <c r="AQ321" s="90" t="str">
        <f t="shared" si="71"/>
        <v/>
      </c>
      <c r="AR321" s="91">
        <f t="shared" si="72"/>
        <v>2</v>
      </c>
      <c r="AS321" s="92" t="str">
        <f t="shared" si="73"/>
        <v/>
      </c>
      <c r="AT321" s="93">
        <f t="shared" si="74"/>
        <v>0</v>
      </c>
      <c r="AU321" s="93">
        <f t="shared" si="75"/>
        <v>0</v>
      </c>
      <c r="AV321" s="93" t="str">
        <f t="shared" si="76"/>
        <v>01N</v>
      </c>
      <c r="AW321" s="94" t="str">
        <f t="shared" si="77"/>
        <v/>
      </c>
      <c r="AX321" s="95">
        <f>SUMIF(Calculs!$B$2:$B$34,AW321,Calculs!$C$2:$C$34)</f>
        <v>0</v>
      </c>
      <c r="AY321" s="95">
        <f>IF(K321&lt;&gt;"",IF(LEFT(K321,1)="S", Calculs!$C$55,0),0)</f>
        <v>0</v>
      </c>
      <c r="AZ321" s="95">
        <f>IF(L321&lt;&gt;"",IF(LEFT(L321,1)="S", Calculs!$C$51,0),0)</f>
        <v>0</v>
      </c>
      <c r="BA321" s="95">
        <f>IF(M321&lt;&gt;"",IF(LEFT(M321,1)="S", Calculs!$C$52,0),0)</f>
        <v>0</v>
      </c>
      <c r="BB321" s="96" t="str">
        <f t="shared" si="78"/>
        <v/>
      </c>
      <c r="BC321" s="207" t="str">
        <f t="shared" si="79"/>
        <v/>
      </c>
      <c r="BD321" s="96">
        <f>SUMIF(Calculs!$B$2:$B$34,BB321,Calculs!$C$2:$C$34)</f>
        <v>0</v>
      </c>
      <c r="BE321" s="95">
        <f>IF(Q321&lt;&gt;"",IF(LEFT(Q321,1)="S", Calculs!$C$52,0),0)</f>
        <v>0</v>
      </c>
      <c r="BF321" s="95">
        <f>IF(R321&lt;&gt;"",IF(LEFT(R321,1)="S", Calculs!$C$51,0),0)</f>
        <v>0</v>
      </c>
      <c r="BG321" s="95">
        <f>SUMIF(Calculs!$B$41:$B$46,LEFT(S321,2),Calculs!$C$41:$C$46)</f>
        <v>0</v>
      </c>
      <c r="BH321" s="95">
        <f>IF(T321&lt;&gt;"",IF(LEFT(T321,1)="S", Calculs!$C$48,0),0)</f>
        <v>0</v>
      </c>
      <c r="BI321" s="95">
        <f>IF(W321&lt;&gt;"",IF(LEFT(W321,3)="ETT", Calculs!$C$37,0),0)</f>
        <v>0</v>
      </c>
      <c r="BJ321" s="95">
        <f>IF(X321&lt;&gt;"",IF(LEFT(X321,1)="S", Calculs!$C$51,0),0)</f>
        <v>0</v>
      </c>
      <c r="BK321" s="95">
        <f>IF(Y321&lt;&gt;"",IF(LEFT(Y321,1)="S", Calculs!$C$52,0),0)</f>
        <v>0</v>
      </c>
      <c r="BL321" s="96" t="str">
        <f t="shared" si="80"/>
        <v/>
      </c>
      <c r="BM321" s="95">
        <f>SUMIF(Calculs!$B$32:$B$36,TRIM(BL321),Calculs!$C$32:$C$36)</f>
        <v>0</v>
      </c>
      <c r="BN321" s="95">
        <f>IF(V321&lt;&gt;"",IF(LEFT(V321,1)="S", SUMIF(Calculs!$B$57:$B$61, TRIM(BL321), Calculs!$C$57:$C$61),0),0)</f>
        <v>0</v>
      </c>
      <c r="BO321" s="93" t="str">
        <f t="shared" si="81"/>
        <v>N</v>
      </c>
      <c r="BP321" s="95">
        <f t="shared" si="82"/>
        <v>0</v>
      </c>
      <c r="BQ321" s="95" t="e">
        <f t="shared" si="83"/>
        <v>#VALUE!</v>
      </c>
      <c r="BR321" s="95" t="e">
        <f t="shared" si="84"/>
        <v>#VALUE!</v>
      </c>
    </row>
    <row r="322" spans="1:70" ht="12.75" customHeight="1">
      <c r="A322" s="81"/>
      <c r="B322" s="107"/>
      <c r="C322" s="1"/>
      <c r="D322" s="1"/>
      <c r="E322" s="1"/>
      <c r="F322" s="1"/>
      <c r="G322" s="1"/>
      <c r="H322" s="34"/>
      <c r="I322" s="83"/>
      <c r="J322" s="83"/>
      <c r="K322" s="83"/>
      <c r="L322" s="83"/>
      <c r="M322" s="83"/>
      <c r="N322" s="83"/>
      <c r="O322" s="83"/>
      <c r="P322" s="83"/>
      <c r="Q322" s="83"/>
      <c r="R322" s="1"/>
      <c r="S322" s="84"/>
      <c r="T322" s="84"/>
      <c r="V322" s="84"/>
      <c r="W322" s="83"/>
      <c r="X322" s="83"/>
      <c r="Y322" s="83"/>
      <c r="Z322" s="1"/>
      <c r="AA322" s="1"/>
      <c r="AB322" s="3"/>
      <c r="AC322" s="84"/>
      <c r="AD322" s="84"/>
      <c r="AE322" s="84"/>
      <c r="AF322" s="85"/>
      <c r="AG322" s="86"/>
      <c r="AH322" s="86"/>
      <c r="AI322" s="86"/>
      <c r="AJ322" s="86"/>
      <c r="AK322" s="87"/>
      <c r="AL322" s="87"/>
      <c r="AM322" s="87"/>
      <c r="AN322" s="87"/>
      <c r="AO322" s="88"/>
      <c r="AP322" s="89"/>
      <c r="AQ322" s="90" t="str">
        <f t="shared" ref="AQ322:AQ385" si="85">$AQ$6</f>
        <v/>
      </c>
      <c r="AR322" s="91">
        <f t="shared" ref="AR322:AR385" si="86">$AR$6</f>
        <v>2</v>
      </c>
      <c r="AS322" s="92" t="str">
        <f t="shared" si="73"/>
        <v/>
      </c>
      <c r="AT322" s="93">
        <f t="shared" si="74"/>
        <v>0</v>
      </c>
      <c r="AU322" s="93">
        <f t="shared" si="75"/>
        <v>0</v>
      </c>
      <c r="AV322" s="93" t="str">
        <f t="shared" si="76"/>
        <v>01N</v>
      </c>
      <c r="AW322" s="94" t="str">
        <f t="shared" si="77"/>
        <v/>
      </c>
      <c r="AX322" s="95">
        <f>SUMIF(Calculs!$B$2:$B$34,AW322,Calculs!$C$2:$C$34)</f>
        <v>0</v>
      </c>
      <c r="AY322" s="95">
        <f>IF(K322&lt;&gt;"",IF(LEFT(K322,1)="S", Calculs!$C$55,0),0)</f>
        <v>0</v>
      </c>
      <c r="AZ322" s="95">
        <f>IF(L322&lt;&gt;"",IF(LEFT(L322,1)="S", Calculs!$C$51,0),0)</f>
        <v>0</v>
      </c>
      <c r="BA322" s="95">
        <f>IF(M322&lt;&gt;"",IF(LEFT(M322,1)="S", Calculs!$C$52,0),0)</f>
        <v>0</v>
      </c>
      <c r="BB322" s="96" t="str">
        <f t="shared" si="78"/>
        <v/>
      </c>
      <c r="BC322" s="207" t="str">
        <f t="shared" si="79"/>
        <v/>
      </c>
      <c r="BD322" s="96">
        <f>SUMIF(Calculs!$B$2:$B$34,BB322,Calculs!$C$2:$C$34)</f>
        <v>0</v>
      </c>
      <c r="BE322" s="95">
        <f>IF(Q322&lt;&gt;"",IF(LEFT(Q322,1)="S", Calculs!$C$52,0),0)</f>
        <v>0</v>
      </c>
      <c r="BF322" s="95">
        <f>IF(R322&lt;&gt;"",IF(LEFT(R322,1)="S", Calculs!$C$51,0),0)</f>
        <v>0</v>
      </c>
      <c r="BG322" s="95">
        <f>SUMIF(Calculs!$B$41:$B$46,LEFT(S322,2),Calculs!$C$41:$C$46)</f>
        <v>0</v>
      </c>
      <c r="BH322" s="95">
        <f>IF(T322&lt;&gt;"",IF(LEFT(T322,1)="S", Calculs!$C$48,0),0)</f>
        <v>0</v>
      </c>
      <c r="BI322" s="95">
        <f>IF(W322&lt;&gt;"",IF(LEFT(W322,3)="ETT", Calculs!$C$37,0),0)</f>
        <v>0</v>
      </c>
      <c r="BJ322" s="95">
        <f>IF(X322&lt;&gt;"",IF(LEFT(X322,1)="S", Calculs!$C$51,0),0)</f>
        <v>0</v>
      </c>
      <c r="BK322" s="95">
        <f>IF(Y322&lt;&gt;"",IF(LEFT(Y322,1)="S", Calculs!$C$52,0),0)</f>
        <v>0</v>
      </c>
      <c r="BL322" s="96" t="str">
        <f t="shared" si="80"/>
        <v/>
      </c>
      <c r="BM322" s="95">
        <f>SUMIF(Calculs!$B$32:$B$36,TRIM(BL322),Calculs!$C$32:$C$36)</f>
        <v>0</v>
      </c>
      <c r="BN322" s="95">
        <f>IF(V322&lt;&gt;"",IF(LEFT(V322,1)="S", SUMIF(Calculs!$B$57:$B$61, TRIM(BL322), Calculs!$C$57:$C$61),0),0)</f>
        <v>0</v>
      </c>
      <c r="BO322" s="93" t="str">
        <f t="shared" si="81"/>
        <v>N</v>
      </c>
      <c r="BP322" s="95">
        <f t="shared" si="82"/>
        <v>0</v>
      </c>
      <c r="BQ322" s="95" t="e">
        <f t="shared" si="83"/>
        <v>#VALUE!</v>
      </c>
      <c r="BR322" s="95" t="e">
        <f t="shared" si="84"/>
        <v>#VALUE!</v>
      </c>
    </row>
    <row r="323" spans="1:70" ht="12.75" customHeight="1">
      <c r="A323" s="81"/>
      <c r="B323" s="107"/>
      <c r="C323" s="1"/>
      <c r="D323" s="1"/>
      <c r="E323" s="1"/>
      <c r="F323" s="1"/>
      <c r="G323" s="1"/>
      <c r="H323" s="34"/>
      <c r="I323" s="83"/>
      <c r="J323" s="83"/>
      <c r="K323" s="83"/>
      <c r="L323" s="83"/>
      <c r="M323" s="83"/>
      <c r="N323" s="83"/>
      <c r="O323" s="83"/>
      <c r="P323" s="83"/>
      <c r="Q323" s="83"/>
      <c r="R323" s="1"/>
      <c r="S323" s="84"/>
      <c r="T323" s="84"/>
      <c r="V323" s="84"/>
      <c r="W323" s="83"/>
      <c r="X323" s="83"/>
      <c r="Y323" s="83"/>
      <c r="Z323" s="1"/>
      <c r="AA323" s="1"/>
      <c r="AB323" s="3"/>
      <c r="AC323" s="84"/>
      <c r="AD323" s="84"/>
      <c r="AE323" s="84"/>
      <c r="AF323" s="85"/>
      <c r="AG323" s="86"/>
      <c r="AH323" s="86"/>
      <c r="AI323" s="86"/>
      <c r="AJ323" s="86"/>
      <c r="AK323" s="87"/>
      <c r="AL323" s="87"/>
      <c r="AM323" s="87"/>
      <c r="AN323" s="87"/>
      <c r="AO323" s="88"/>
      <c r="AP323" s="89"/>
      <c r="AQ323" s="90" t="str">
        <f t="shared" si="85"/>
        <v/>
      </c>
      <c r="AR323" s="91">
        <f t="shared" si="86"/>
        <v>2</v>
      </c>
      <c r="AS323" s="92" t="str">
        <f t="shared" si="73"/>
        <v/>
      </c>
      <c r="AT323" s="93">
        <f t="shared" si="74"/>
        <v>0</v>
      </c>
      <c r="AU323" s="93">
        <f t="shared" si="75"/>
        <v>0</v>
      </c>
      <c r="AV323" s="93" t="str">
        <f t="shared" si="76"/>
        <v>01N</v>
      </c>
      <c r="AW323" s="94" t="str">
        <f t="shared" si="77"/>
        <v/>
      </c>
      <c r="AX323" s="95">
        <f>SUMIF(Calculs!$B$2:$B$34,AW323,Calculs!$C$2:$C$34)</f>
        <v>0</v>
      </c>
      <c r="AY323" s="95">
        <f>IF(K323&lt;&gt;"",IF(LEFT(K323,1)="S", Calculs!$C$55,0),0)</f>
        <v>0</v>
      </c>
      <c r="AZ323" s="95">
        <f>IF(L323&lt;&gt;"",IF(LEFT(L323,1)="S", Calculs!$C$51,0),0)</f>
        <v>0</v>
      </c>
      <c r="BA323" s="95">
        <f>IF(M323&lt;&gt;"",IF(LEFT(M323,1)="S", Calculs!$C$52,0),0)</f>
        <v>0</v>
      </c>
      <c r="BB323" s="96" t="str">
        <f t="shared" si="78"/>
        <v/>
      </c>
      <c r="BC323" s="207" t="str">
        <f t="shared" si="79"/>
        <v/>
      </c>
      <c r="BD323" s="96">
        <f>SUMIF(Calculs!$B$2:$B$34,BB323,Calculs!$C$2:$C$34)</f>
        <v>0</v>
      </c>
      <c r="BE323" s="95">
        <f>IF(Q323&lt;&gt;"",IF(LEFT(Q323,1)="S", Calculs!$C$52,0),0)</f>
        <v>0</v>
      </c>
      <c r="BF323" s="95">
        <f>IF(R323&lt;&gt;"",IF(LEFT(R323,1)="S", Calculs!$C$51,0),0)</f>
        <v>0</v>
      </c>
      <c r="BG323" s="95">
        <f>SUMIF(Calculs!$B$41:$B$46,LEFT(S323,2),Calculs!$C$41:$C$46)</f>
        <v>0</v>
      </c>
      <c r="BH323" s="95">
        <f>IF(T323&lt;&gt;"",IF(LEFT(T323,1)="S", Calculs!$C$48,0),0)</f>
        <v>0</v>
      </c>
      <c r="BI323" s="95">
        <f>IF(W323&lt;&gt;"",IF(LEFT(W323,3)="ETT", Calculs!$C$37,0),0)</f>
        <v>0</v>
      </c>
      <c r="BJ323" s="95">
        <f>IF(X323&lt;&gt;"",IF(LEFT(X323,1)="S", Calculs!$C$51,0),0)</f>
        <v>0</v>
      </c>
      <c r="BK323" s="95">
        <f>IF(Y323&lt;&gt;"",IF(LEFT(Y323,1)="S", Calculs!$C$52,0),0)</f>
        <v>0</v>
      </c>
      <c r="BL323" s="96" t="str">
        <f t="shared" si="80"/>
        <v/>
      </c>
      <c r="BM323" s="95">
        <f>SUMIF(Calculs!$B$32:$B$36,TRIM(BL323),Calculs!$C$32:$C$36)</f>
        <v>0</v>
      </c>
      <c r="BN323" s="95">
        <f>IF(V323&lt;&gt;"",IF(LEFT(V323,1)="S", SUMIF(Calculs!$B$57:$B$61, TRIM(BL323), Calculs!$C$57:$C$61),0),0)</f>
        <v>0</v>
      </c>
      <c r="BO323" s="93" t="str">
        <f t="shared" si="81"/>
        <v>N</v>
      </c>
      <c r="BP323" s="95">
        <f t="shared" si="82"/>
        <v>0</v>
      </c>
      <c r="BQ323" s="95" t="e">
        <f t="shared" si="83"/>
        <v>#VALUE!</v>
      </c>
      <c r="BR323" s="95" t="e">
        <f t="shared" si="84"/>
        <v>#VALUE!</v>
      </c>
    </row>
    <row r="324" spans="1:70" ht="12.75" customHeight="1">
      <c r="A324" s="81"/>
      <c r="B324" s="107"/>
      <c r="C324" s="1"/>
      <c r="D324" s="1"/>
      <c r="E324" s="1"/>
      <c r="F324" s="1"/>
      <c r="G324" s="1"/>
      <c r="H324" s="34"/>
      <c r="I324" s="83"/>
      <c r="J324" s="83"/>
      <c r="K324" s="83"/>
      <c r="L324" s="83"/>
      <c r="M324" s="83"/>
      <c r="N324" s="83"/>
      <c r="O324" s="83"/>
      <c r="P324" s="83"/>
      <c r="Q324" s="83"/>
      <c r="R324" s="1"/>
      <c r="S324" s="84"/>
      <c r="T324" s="84"/>
      <c r="V324" s="84"/>
      <c r="W324" s="83"/>
      <c r="X324" s="83"/>
      <c r="Y324" s="83"/>
      <c r="Z324" s="1"/>
      <c r="AA324" s="1"/>
      <c r="AB324" s="3"/>
      <c r="AC324" s="84"/>
      <c r="AD324" s="84"/>
      <c r="AE324" s="84"/>
      <c r="AF324" s="85"/>
      <c r="AG324" s="86"/>
      <c r="AH324" s="86"/>
      <c r="AI324" s="86"/>
      <c r="AJ324" s="86"/>
      <c r="AK324" s="87"/>
      <c r="AL324" s="87"/>
      <c r="AM324" s="87"/>
      <c r="AN324" s="87"/>
      <c r="AO324" s="88"/>
      <c r="AP324" s="89"/>
      <c r="AQ324" s="90" t="str">
        <f t="shared" si="85"/>
        <v/>
      </c>
      <c r="AR324" s="91">
        <f t="shared" si="86"/>
        <v>2</v>
      </c>
      <c r="AS324" s="92" t="str">
        <f t="shared" si="73"/>
        <v/>
      </c>
      <c r="AT324" s="93">
        <f t="shared" si="74"/>
        <v>0</v>
      </c>
      <c r="AU324" s="93">
        <f t="shared" si="75"/>
        <v>0</v>
      </c>
      <c r="AV324" s="93" t="str">
        <f t="shared" si="76"/>
        <v>01N</v>
      </c>
      <c r="AW324" s="94" t="str">
        <f t="shared" si="77"/>
        <v/>
      </c>
      <c r="AX324" s="95">
        <f>SUMIF(Calculs!$B$2:$B$34,AW324,Calculs!$C$2:$C$34)</f>
        <v>0</v>
      </c>
      <c r="AY324" s="95">
        <f>IF(K324&lt;&gt;"",IF(LEFT(K324,1)="S", Calculs!$C$55,0),0)</f>
        <v>0</v>
      </c>
      <c r="AZ324" s="95">
        <f>IF(L324&lt;&gt;"",IF(LEFT(L324,1)="S", Calculs!$C$51,0),0)</f>
        <v>0</v>
      </c>
      <c r="BA324" s="95">
        <f>IF(M324&lt;&gt;"",IF(LEFT(M324,1)="S", Calculs!$C$52,0),0)</f>
        <v>0</v>
      </c>
      <c r="BB324" s="96" t="str">
        <f t="shared" si="78"/>
        <v/>
      </c>
      <c r="BC324" s="207" t="str">
        <f t="shared" si="79"/>
        <v/>
      </c>
      <c r="BD324" s="96">
        <f>SUMIF(Calculs!$B$2:$B$34,BB324,Calculs!$C$2:$C$34)</f>
        <v>0</v>
      </c>
      <c r="BE324" s="95">
        <f>IF(Q324&lt;&gt;"",IF(LEFT(Q324,1)="S", Calculs!$C$52,0),0)</f>
        <v>0</v>
      </c>
      <c r="BF324" s="95">
        <f>IF(R324&lt;&gt;"",IF(LEFT(R324,1)="S", Calculs!$C$51,0),0)</f>
        <v>0</v>
      </c>
      <c r="BG324" s="95">
        <f>SUMIF(Calculs!$B$41:$B$46,LEFT(S324,2),Calculs!$C$41:$C$46)</f>
        <v>0</v>
      </c>
      <c r="BH324" s="95">
        <f>IF(T324&lt;&gt;"",IF(LEFT(T324,1)="S", Calculs!$C$48,0),0)</f>
        <v>0</v>
      </c>
      <c r="BI324" s="95">
        <f>IF(W324&lt;&gt;"",IF(LEFT(W324,3)="ETT", Calculs!$C$37,0),0)</f>
        <v>0</v>
      </c>
      <c r="BJ324" s="95">
        <f>IF(X324&lt;&gt;"",IF(LEFT(X324,1)="S", Calculs!$C$51,0),0)</f>
        <v>0</v>
      </c>
      <c r="BK324" s="95">
        <f>IF(Y324&lt;&gt;"",IF(LEFT(Y324,1)="S", Calculs!$C$52,0),0)</f>
        <v>0</v>
      </c>
      <c r="BL324" s="96" t="str">
        <f t="shared" si="80"/>
        <v/>
      </c>
      <c r="BM324" s="95">
        <f>SUMIF(Calculs!$B$32:$B$36,TRIM(BL324),Calculs!$C$32:$C$36)</f>
        <v>0</v>
      </c>
      <c r="BN324" s="95">
        <f>IF(V324&lt;&gt;"",IF(LEFT(V324,1)="S", SUMIF(Calculs!$B$57:$B$61, TRIM(BL324), Calculs!$C$57:$C$61),0),0)</f>
        <v>0</v>
      </c>
      <c r="BO324" s="93" t="str">
        <f t="shared" si="81"/>
        <v>N</v>
      </c>
      <c r="BP324" s="95">
        <f t="shared" si="82"/>
        <v>0</v>
      </c>
      <c r="BQ324" s="95" t="e">
        <f t="shared" si="83"/>
        <v>#VALUE!</v>
      </c>
      <c r="BR324" s="95" t="e">
        <f t="shared" si="84"/>
        <v>#VALUE!</v>
      </c>
    </row>
    <row r="325" spans="1:70" ht="12.75" customHeight="1">
      <c r="A325" s="81"/>
      <c r="B325" s="107"/>
      <c r="C325" s="1"/>
      <c r="D325" s="1"/>
      <c r="E325" s="1"/>
      <c r="F325" s="1"/>
      <c r="G325" s="1"/>
      <c r="H325" s="34"/>
      <c r="I325" s="83"/>
      <c r="J325" s="83"/>
      <c r="K325" s="83"/>
      <c r="L325" s="83"/>
      <c r="M325" s="83"/>
      <c r="N325" s="83"/>
      <c r="O325" s="83"/>
      <c r="P325" s="83"/>
      <c r="Q325" s="83"/>
      <c r="R325" s="1"/>
      <c r="S325" s="84"/>
      <c r="T325" s="84"/>
      <c r="V325" s="84"/>
      <c r="W325" s="83"/>
      <c r="X325" s="83"/>
      <c r="Y325" s="83"/>
      <c r="Z325" s="1"/>
      <c r="AA325" s="1"/>
      <c r="AB325" s="3"/>
      <c r="AC325" s="84"/>
      <c r="AD325" s="84"/>
      <c r="AE325" s="84"/>
      <c r="AF325" s="85"/>
      <c r="AG325" s="86"/>
      <c r="AH325" s="86"/>
      <c r="AI325" s="86"/>
      <c r="AJ325" s="86"/>
      <c r="AK325" s="87"/>
      <c r="AL325" s="87"/>
      <c r="AM325" s="87"/>
      <c r="AN325" s="87"/>
      <c r="AO325" s="88"/>
      <c r="AP325" s="89"/>
      <c r="AQ325" s="90" t="str">
        <f t="shared" si="85"/>
        <v/>
      </c>
      <c r="AR325" s="91">
        <f t="shared" si="86"/>
        <v>2</v>
      </c>
      <c r="AS325" s="92" t="str">
        <f t="shared" si="73"/>
        <v/>
      </c>
      <c r="AT325" s="93">
        <f t="shared" si="74"/>
        <v>0</v>
      </c>
      <c r="AU325" s="93">
        <f t="shared" si="75"/>
        <v>0</v>
      </c>
      <c r="AV325" s="93" t="str">
        <f t="shared" si="76"/>
        <v>01N</v>
      </c>
      <c r="AW325" s="94" t="str">
        <f t="shared" si="77"/>
        <v/>
      </c>
      <c r="AX325" s="95">
        <f>SUMIF(Calculs!$B$2:$B$34,AW325,Calculs!$C$2:$C$34)</f>
        <v>0</v>
      </c>
      <c r="AY325" s="95">
        <f>IF(K325&lt;&gt;"",IF(LEFT(K325,1)="S", Calculs!$C$55,0),0)</f>
        <v>0</v>
      </c>
      <c r="AZ325" s="95">
        <f>IF(L325&lt;&gt;"",IF(LEFT(L325,1)="S", Calculs!$C$51,0),0)</f>
        <v>0</v>
      </c>
      <c r="BA325" s="95">
        <f>IF(M325&lt;&gt;"",IF(LEFT(M325,1)="S", Calculs!$C$52,0),0)</f>
        <v>0</v>
      </c>
      <c r="BB325" s="96" t="str">
        <f t="shared" si="78"/>
        <v/>
      </c>
      <c r="BC325" s="207" t="str">
        <f t="shared" si="79"/>
        <v/>
      </c>
      <c r="BD325" s="96">
        <f>SUMIF(Calculs!$B$2:$B$34,BB325,Calculs!$C$2:$C$34)</f>
        <v>0</v>
      </c>
      <c r="BE325" s="95">
        <f>IF(Q325&lt;&gt;"",IF(LEFT(Q325,1)="S", Calculs!$C$52,0),0)</f>
        <v>0</v>
      </c>
      <c r="BF325" s="95">
        <f>IF(R325&lt;&gt;"",IF(LEFT(R325,1)="S", Calculs!$C$51,0),0)</f>
        <v>0</v>
      </c>
      <c r="BG325" s="95">
        <f>SUMIF(Calculs!$B$41:$B$46,LEFT(S325,2),Calculs!$C$41:$C$46)</f>
        <v>0</v>
      </c>
      <c r="BH325" s="95">
        <f>IF(T325&lt;&gt;"",IF(LEFT(T325,1)="S", Calculs!$C$48,0),0)</f>
        <v>0</v>
      </c>
      <c r="BI325" s="95">
        <f>IF(W325&lt;&gt;"",IF(LEFT(W325,3)="ETT", Calculs!$C$37,0),0)</f>
        <v>0</v>
      </c>
      <c r="BJ325" s="95">
        <f>IF(X325&lt;&gt;"",IF(LEFT(X325,1)="S", Calculs!$C$51,0),0)</f>
        <v>0</v>
      </c>
      <c r="BK325" s="95">
        <f>IF(Y325&lt;&gt;"",IF(LEFT(Y325,1)="S", Calculs!$C$52,0),0)</f>
        <v>0</v>
      </c>
      <c r="BL325" s="96" t="str">
        <f t="shared" si="80"/>
        <v/>
      </c>
      <c r="BM325" s="95">
        <f>SUMIF(Calculs!$B$32:$B$36,TRIM(BL325),Calculs!$C$32:$C$36)</f>
        <v>0</v>
      </c>
      <c r="BN325" s="95">
        <f>IF(V325&lt;&gt;"",IF(LEFT(V325,1)="S", SUMIF(Calculs!$B$57:$B$61, TRIM(BL325), Calculs!$C$57:$C$61),0),0)</f>
        <v>0</v>
      </c>
      <c r="BO325" s="93" t="str">
        <f t="shared" si="81"/>
        <v>N</v>
      </c>
      <c r="BP325" s="95">
        <f t="shared" si="82"/>
        <v>0</v>
      </c>
      <c r="BQ325" s="95" t="e">
        <f t="shared" si="83"/>
        <v>#VALUE!</v>
      </c>
      <c r="BR325" s="95" t="e">
        <f t="shared" si="84"/>
        <v>#VALUE!</v>
      </c>
    </row>
    <row r="326" spans="1:70" ht="12.75" customHeight="1">
      <c r="A326" s="81"/>
      <c r="B326" s="107"/>
      <c r="C326" s="1"/>
      <c r="D326" s="1"/>
      <c r="E326" s="1"/>
      <c r="F326" s="1"/>
      <c r="G326" s="1"/>
      <c r="H326" s="34"/>
      <c r="I326" s="83"/>
      <c r="J326" s="83"/>
      <c r="K326" s="83"/>
      <c r="L326" s="83"/>
      <c r="M326" s="83"/>
      <c r="N326" s="83"/>
      <c r="O326" s="83"/>
      <c r="P326" s="83"/>
      <c r="Q326" s="83"/>
      <c r="R326" s="1"/>
      <c r="S326" s="84"/>
      <c r="T326" s="84"/>
      <c r="V326" s="84"/>
      <c r="W326" s="83"/>
      <c r="X326" s="83"/>
      <c r="Y326" s="83"/>
      <c r="Z326" s="1"/>
      <c r="AA326" s="1"/>
      <c r="AB326" s="3"/>
      <c r="AC326" s="84"/>
      <c r="AD326" s="84"/>
      <c r="AE326" s="84"/>
      <c r="AF326" s="85"/>
      <c r="AG326" s="86"/>
      <c r="AH326" s="86"/>
      <c r="AI326" s="86"/>
      <c r="AJ326" s="86"/>
      <c r="AK326" s="87"/>
      <c r="AL326" s="87"/>
      <c r="AM326" s="87"/>
      <c r="AN326" s="87"/>
      <c r="AO326" s="88"/>
      <c r="AP326" s="89"/>
      <c r="AQ326" s="90" t="str">
        <f t="shared" si="85"/>
        <v/>
      </c>
      <c r="AR326" s="91">
        <f t="shared" si="86"/>
        <v>2</v>
      </c>
      <c r="AS326" s="92" t="str">
        <f t="shared" si="73"/>
        <v/>
      </c>
      <c r="AT326" s="93">
        <f t="shared" si="74"/>
        <v>0</v>
      </c>
      <c r="AU326" s="93">
        <f t="shared" si="75"/>
        <v>0</v>
      </c>
      <c r="AV326" s="93" t="str">
        <f t="shared" si="76"/>
        <v>01N</v>
      </c>
      <c r="AW326" s="94" t="str">
        <f t="shared" si="77"/>
        <v/>
      </c>
      <c r="AX326" s="95">
        <f>SUMIF(Calculs!$B$2:$B$34,AW326,Calculs!$C$2:$C$34)</f>
        <v>0</v>
      </c>
      <c r="AY326" s="95">
        <f>IF(K326&lt;&gt;"",IF(LEFT(K326,1)="S", Calculs!$C$55,0),0)</f>
        <v>0</v>
      </c>
      <c r="AZ326" s="95">
        <f>IF(L326&lt;&gt;"",IF(LEFT(L326,1)="S", Calculs!$C$51,0),0)</f>
        <v>0</v>
      </c>
      <c r="BA326" s="95">
        <f>IF(M326&lt;&gt;"",IF(LEFT(M326,1)="S", Calculs!$C$52,0),0)</f>
        <v>0</v>
      </c>
      <c r="BB326" s="96" t="str">
        <f t="shared" si="78"/>
        <v/>
      </c>
      <c r="BC326" s="207" t="str">
        <f t="shared" si="79"/>
        <v/>
      </c>
      <c r="BD326" s="96">
        <f>SUMIF(Calculs!$B$2:$B$34,BB326,Calculs!$C$2:$C$34)</f>
        <v>0</v>
      </c>
      <c r="BE326" s="95">
        <f>IF(Q326&lt;&gt;"",IF(LEFT(Q326,1)="S", Calculs!$C$52,0),0)</f>
        <v>0</v>
      </c>
      <c r="BF326" s="95">
        <f>IF(R326&lt;&gt;"",IF(LEFT(R326,1)="S", Calculs!$C$51,0),0)</f>
        <v>0</v>
      </c>
      <c r="BG326" s="95">
        <f>SUMIF(Calculs!$B$41:$B$46,LEFT(S326,2),Calculs!$C$41:$C$46)</f>
        <v>0</v>
      </c>
      <c r="BH326" s="95">
        <f>IF(T326&lt;&gt;"",IF(LEFT(T326,1)="S", Calculs!$C$48,0),0)</f>
        <v>0</v>
      </c>
      <c r="BI326" s="95">
        <f>IF(W326&lt;&gt;"",IF(LEFT(W326,3)="ETT", Calculs!$C$37,0),0)</f>
        <v>0</v>
      </c>
      <c r="BJ326" s="95">
        <f>IF(X326&lt;&gt;"",IF(LEFT(X326,1)="S", Calculs!$C$51,0),0)</f>
        <v>0</v>
      </c>
      <c r="BK326" s="95">
        <f>IF(Y326&lt;&gt;"",IF(LEFT(Y326,1)="S", Calculs!$C$52,0),0)</f>
        <v>0</v>
      </c>
      <c r="BL326" s="96" t="str">
        <f t="shared" si="80"/>
        <v/>
      </c>
      <c r="BM326" s="95">
        <f>SUMIF(Calculs!$B$32:$B$36,TRIM(BL326),Calculs!$C$32:$C$36)</f>
        <v>0</v>
      </c>
      <c r="BN326" s="95">
        <f>IF(V326&lt;&gt;"",IF(LEFT(V326,1)="S", SUMIF(Calculs!$B$57:$B$61, TRIM(BL326), Calculs!$C$57:$C$61),0),0)</f>
        <v>0</v>
      </c>
      <c r="BO326" s="93" t="str">
        <f t="shared" si="81"/>
        <v>N</v>
      </c>
      <c r="BP326" s="95">
        <f t="shared" si="82"/>
        <v>0</v>
      </c>
      <c r="BQ326" s="95" t="e">
        <f t="shared" si="83"/>
        <v>#VALUE!</v>
      </c>
      <c r="BR326" s="95" t="e">
        <f t="shared" si="84"/>
        <v>#VALUE!</v>
      </c>
    </row>
    <row r="327" spans="1:70" ht="12.75" customHeight="1">
      <c r="A327" s="81"/>
      <c r="B327" s="107"/>
      <c r="C327" s="1"/>
      <c r="D327" s="1"/>
      <c r="E327" s="1"/>
      <c r="F327" s="1"/>
      <c r="G327" s="1"/>
      <c r="H327" s="34"/>
      <c r="I327" s="83"/>
      <c r="J327" s="83"/>
      <c r="K327" s="83"/>
      <c r="L327" s="83"/>
      <c r="M327" s="83"/>
      <c r="N327" s="83"/>
      <c r="O327" s="83"/>
      <c r="P327" s="83"/>
      <c r="Q327" s="83"/>
      <c r="R327" s="1"/>
      <c r="S327" s="84"/>
      <c r="T327" s="84"/>
      <c r="V327" s="84"/>
      <c r="W327" s="83"/>
      <c r="X327" s="83"/>
      <c r="Y327" s="83"/>
      <c r="Z327" s="1"/>
      <c r="AA327" s="1"/>
      <c r="AB327" s="3"/>
      <c r="AC327" s="84"/>
      <c r="AD327" s="84"/>
      <c r="AE327" s="84"/>
      <c r="AF327" s="85"/>
      <c r="AG327" s="86"/>
      <c r="AH327" s="86"/>
      <c r="AI327" s="86"/>
      <c r="AJ327" s="86"/>
      <c r="AK327" s="87"/>
      <c r="AL327" s="87"/>
      <c r="AM327" s="87"/>
      <c r="AN327" s="87"/>
      <c r="AO327" s="88"/>
      <c r="AP327" s="89"/>
      <c r="AQ327" s="90" t="str">
        <f t="shared" si="85"/>
        <v/>
      </c>
      <c r="AR327" s="91">
        <f t="shared" si="86"/>
        <v>2</v>
      </c>
      <c r="AS327" s="92" t="str">
        <f t="shared" si="73"/>
        <v/>
      </c>
      <c r="AT327" s="93">
        <f t="shared" si="74"/>
        <v>0</v>
      </c>
      <c r="AU327" s="93">
        <f t="shared" si="75"/>
        <v>0</v>
      </c>
      <c r="AV327" s="93" t="str">
        <f t="shared" si="76"/>
        <v>01N</v>
      </c>
      <c r="AW327" s="94" t="str">
        <f t="shared" si="77"/>
        <v/>
      </c>
      <c r="AX327" s="95">
        <f>SUMIF(Calculs!$B$2:$B$34,AW327,Calculs!$C$2:$C$34)</f>
        <v>0</v>
      </c>
      <c r="AY327" s="95">
        <f>IF(K327&lt;&gt;"",IF(LEFT(K327,1)="S", Calculs!$C$55,0),0)</f>
        <v>0</v>
      </c>
      <c r="AZ327" s="95">
        <f>IF(L327&lt;&gt;"",IF(LEFT(L327,1)="S", Calculs!$C$51,0),0)</f>
        <v>0</v>
      </c>
      <c r="BA327" s="95">
        <f>IF(M327&lt;&gt;"",IF(LEFT(M327,1)="S", Calculs!$C$52,0),0)</f>
        <v>0</v>
      </c>
      <c r="BB327" s="96" t="str">
        <f t="shared" si="78"/>
        <v/>
      </c>
      <c r="BC327" s="207" t="str">
        <f t="shared" si="79"/>
        <v/>
      </c>
      <c r="BD327" s="96">
        <f>SUMIF(Calculs!$B$2:$B$34,BB327,Calculs!$C$2:$C$34)</f>
        <v>0</v>
      </c>
      <c r="BE327" s="95">
        <f>IF(Q327&lt;&gt;"",IF(LEFT(Q327,1)="S", Calculs!$C$52,0),0)</f>
        <v>0</v>
      </c>
      <c r="BF327" s="95">
        <f>IF(R327&lt;&gt;"",IF(LEFT(R327,1)="S", Calculs!$C$51,0),0)</f>
        <v>0</v>
      </c>
      <c r="BG327" s="95">
        <f>SUMIF(Calculs!$B$41:$B$46,LEFT(S327,2),Calculs!$C$41:$C$46)</f>
        <v>0</v>
      </c>
      <c r="BH327" s="95">
        <f>IF(T327&lt;&gt;"",IF(LEFT(T327,1)="S", Calculs!$C$48,0),0)</f>
        <v>0</v>
      </c>
      <c r="BI327" s="95">
        <f>IF(W327&lt;&gt;"",IF(LEFT(W327,3)="ETT", Calculs!$C$37,0),0)</f>
        <v>0</v>
      </c>
      <c r="BJ327" s="95">
        <f>IF(X327&lt;&gt;"",IF(LEFT(X327,1)="S", Calculs!$C$51,0),0)</f>
        <v>0</v>
      </c>
      <c r="BK327" s="95">
        <f>IF(Y327&lt;&gt;"",IF(LEFT(Y327,1)="S", Calculs!$C$52,0),0)</f>
        <v>0</v>
      </c>
      <c r="BL327" s="96" t="str">
        <f t="shared" si="80"/>
        <v/>
      </c>
      <c r="BM327" s="95">
        <f>SUMIF(Calculs!$B$32:$B$36,TRIM(BL327),Calculs!$C$32:$C$36)</f>
        <v>0</v>
      </c>
      <c r="BN327" s="95">
        <f>IF(V327&lt;&gt;"",IF(LEFT(V327,1)="S", SUMIF(Calculs!$B$57:$B$61, TRIM(BL327), Calculs!$C$57:$C$61),0),0)</f>
        <v>0</v>
      </c>
      <c r="BO327" s="93" t="str">
        <f t="shared" si="81"/>
        <v>N</v>
      </c>
      <c r="BP327" s="95">
        <f t="shared" si="82"/>
        <v>0</v>
      </c>
      <c r="BQ327" s="95" t="e">
        <f t="shared" si="83"/>
        <v>#VALUE!</v>
      </c>
      <c r="BR327" s="95" t="e">
        <f t="shared" si="84"/>
        <v>#VALUE!</v>
      </c>
    </row>
    <row r="328" spans="1:70" ht="12.75" customHeight="1">
      <c r="A328" s="81"/>
      <c r="B328" s="107"/>
      <c r="C328" s="1"/>
      <c r="D328" s="1"/>
      <c r="E328" s="1"/>
      <c r="F328" s="1"/>
      <c r="G328" s="1"/>
      <c r="H328" s="34"/>
      <c r="I328" s="83"/>
      <c r="J328" s="83"/>
      <c r="K328" s="83"/>
      <c r="L328" s="83"/>
      <c r="M328" s="83"/>
      <c r="N328" s="83"/>
      <c r="O328" s="83"/>
      <c r="P328" s="83"/>
      <c r="Q328" s="83"/>
      <c r="R328" s="1"/>
      <c r="S328" s="84"/>
      <c r="T328" s="84"/>
      <c r="V328" s="84"/>
      <c r="W328" s="83"/>
      <c r="X328" s="83"/>
      <c r="Y328" s="83"/>
      <c r="Z328" s="1"/>
      <c r="AA328" s="1"/>
      <c r="AB328" s="3"/>
      <c r="AC328" s="84"/>
      <c r="AD328" s="84"/>
      <c r="AE328" s="84"/>
      <c r="AF328" s="85"/>
      <c r="AG328" s="86"/>
      <c r="AH328" s="86"/>
      <c r="AI328" s="86"/>
      <c r="AJ328" s="86"/>
      <c r="AK328" s="87"/>
      <c r="AL328" s="87"/>
      <c r="AM328" s="87"/>
      <c r="AN328" s="87"/>
      <c r="AO328" s="88"/>
      <c r="AP328" s="89"/>
      <c r="AQ328" s="90" t="str">
        <f t="shared" si="85"/>
        <v/>
      </c>
      <c r="AR328" s="91">
        <f t="shared" si="86"/>
        <v>2</v>
      </c>
      <c r="AS328" s="92" t="str">
        <f t="shared" si="73"/>
        <v/>
      </c>
      <c r="AT328" s="93">
        <f t="shared" si="74"/>
        <v>0</v>
      </c>
      <c r="AU328" s="93">
        <f t="shared" si="75"/>
        <v>0</v>
      </c>
      <c r="AV328" s="93" t="str">
        <f t="shared" si="76"/>
        <v>01N</v>
      </c>
      <c r="AW328" s="94" t="str">
        <f t="shared" si="77"/>
        <v/>
      </c>
      <c r="AX328" s="95">
        <f>SUMIF(Calculs!$B$2:$B$34,AW328,Calculs!$C$2:$C$34)</f>
        <v>0</v>
      </c>
      <c r="AY328" s="95">
        <f>IF(K328&lt;&gt;"",IF(LEFT(K328,1)="S", Calculs!$C$55,0),0)</f>
        <v>0</v>
      </c>
      <c r="AZ328" s="95">
        <f>IF(L328&lt;&gt;"",IF(LEFT(L328,1)="S", Calculs!$C$51,0),0)</f>
        <v>0</v>
      </c>
      <c r="BA328" s="95">
        <f>IF(M328&lt;&gt;"",IF(LEFT(M328,1)="S", Calculs!$C$52,0),0)</f>
        <v>0</v>
      </c>
      <c r="BB328" s="96" t="str">
        <f t="shared" si="78"/>
        <v/>
      </c>
      <c r="BC328" s="207" t="str">
        <f t="shared" si="79"/>
        <v/>
      </c>
      <c r="BD328" s="96">
        <f>SUMIF(Calculs!$B$2:$B$34,BB328,Calculs!$C$2:$C$34)</f>
        <v>0</v>
      </c>
      <c r="BE328" s="95">
        <f>IF(Q328&lt;&gt;"",IF(LEFT(Q328,1)="S", Calculs!$C$52,0),0)</f>
        <v>0</v>
      </c>
      <c r="BF328" s="95">
        <f>IF(R328&lt;&gt;"",IF(LEFT(R328,1)="S", Calculs!$C$51,0),0)</f>
        <v>0</v>
      </c>
      <c r="BG328" s="95">
        <f>SUMIF(Calculs!$B$41:$B$46,LEFT(S328,2),Calculs!$C$41:$C$46)</f>
        <v>0</v>
      </c>
      <c r="BH328" s="95">
        <f>IF(T328&lt;&gt;"",IF(LEFT(T328,1)="S", Calculs!$C$48,0),0)</f>
        <v>0</v>
      </c>
      <c r="BI328" s="95">
        <f>IF(W328&lt;&gt;"",IF(LEFT(W328,3)="ETT", Calculs!$C$37,0),0)</f>
        <v>0</v>
      </c>
      <c r="BJ328" s="95">
        <f>IF(X328&lt;&gt;"",IF(LEFT(X328,1)="S", Calculs!$C$51,0),0)</f>
        <v>0</v>
      </c>
      <c r="BK328" s="95">
        <f>IF(Y328&lt;&gt;"",IF(LEFT(Y328,1)="S", Calculs!$C$52,0),0)</f>
        <v>0</v>
      </c>
      <c r="BL328" s="96" t="str">
        <f t="shared" si="80"/>
        <v/>
      </c>
      <c r="BM328" s="95">
        <f>SUMIF(Calculs!$B$32:$B$36,TRIM(BL328),Calculs!$C$32:$C$36)</f>
        <v>0</v>
      </c>
      <c r="BN328" s="95">
        <f>IF(V328&lt;&gt;"",IF(LEFT(V328,1)="S", SUMIF(Calculs!$B$57:$B$61, TRIM(BL328), Calculs!$C$57:$C$61),0),0)</f>
        <v>0</v>
      </c>
      <c r="BO328" s="93" t="str">
        <f t="shared" si="81"/>
        <v>N</v>
      </c>
      <c r="BP328" s="95">
        <f t="shared" si="82"/>
        <v>0</v>
      </c>
      <c r="BQ328" s="95" t="e">
        <f t="shared" si="83"/>
        <v>#VALUE!</v>
      </c>
      <c r="BR328" s="95" t="e">
        <f t="shared" si="84"/>
        <v>#VALUE!</v>
      </c>
    </row>
    <row r="329" spans="1:70" ht="12.75" customHeight="1">
      <c r="A329" s="81"/>
      <c r="B329" s="107"/>
      <c r="C329" s="1"/>
      <c r="D329" s="1"/>
      <c r="E329" s="1"/>
      <c r="F329" s="1"/>
      <c r="G329" s="1"/>
      <c r="H329" s="34"/>
      <c r="I329" s="83"/>
      <c r="J329" s="83"/>
      <c r="K329" s="83"/>
      <c r="L329" s="83"/>
      <c r="M329" s="83"/>
      <c r="N329" s="83"/>
      <c r="O329" s="83"/>
      <c r="P329" s="83"/>
      <c r="Q329" s="83"/>
      <c r="R329" s="1"/>
      <c r="S329" s="84"/>
      <c r="T329" s="84"/>
      <c r="V329" s="84"/>
      <c r="W329" s="83"/>
      <c r="X329" s="83"/>
      <c r="Y329" s="83"/>
      <c r="Z329" s="1"/>
      <c r="AA329" s="1"/>
      <c r="AB329" s="3"/>
      <c r="AC329" s="84"/>
      <c r="AD329" s="84"/>
      <c r="AE329" s="84"/>
      <c r="AF329" s="85"/>
      <c r="AG329" s="86"/>
      <c r="AH329" s="86"/>
      <c r="AI329" s="86"/>
      <c r="AJ329" s="86"/>
      <c r="AK329" s="87"/>
      <c r="AL329" s="87"/>
      <c r="AM329" s="87"/>
      <c r="AN329" s="87"/>
      <c r="AO329" s="88"/>
      <c r="AP329" s="89"/>
      <c r="AQ329" s="90" t="str">
        <f t="shared" si="85"/>
        <v/>
      </c>
      <c r="AR329" s="91">
        <f t="shared" si="86"/>
        <v>2</v>
      </c>
      <c r="AS329" s="92" t="str">
        <f t="shared" si="73"/>
        <v/>
      </c>
      <c r="AT329" s="93">
        <f t="shared" si="74"/>
        <v>0</v>
      </c>
      <c r="AU329" s="93">
        <f t="shared" si="75"/>
        <v>0</v>
      </c>
      <c r="AV329" s="93" t="str">
        <f t="shared" si="76"/>
        <v>01N</v>
      </c>
      <c r="AW329" s="94" t="str">
        <f t="shared" si="77"/>
        <v/>
      </c>
      <c r="AX329" s="95">
        <f>SUMIF(Calculs!$B$2:$B$34,AW329,Calculs!$C$2:$C$34)</f>
        <v>0</v>
      </c>
      <c r="AY329" s="95">
        <f>IF(K329&lt;&gt;"",IF(LEFT(K329,1)="S", Calculs!$C$55,0),0)</f>
        <v>0</v>
      </c>
      <c r="AZ329" s="95">
        <f>IF(L329&lt;&gt;"",IF(LEFT(L329,1)="S", Calculs!$C$51,0),0)</f>
        <v>0</v>
      </c>
      <c r="BA329" s="95">
        <f>IF(M329&lt;&gt;"",IF(LEFT(M329,1)="S", Calculs!$C$52,0),0)</f>
        <v>0</v>
      </c>
      <c r="BB329" s="96" t="str">
        <f t="shared" si="78"/>
        <v/>
      </c>
      <c r="BC329" s="207" t="str">
        <f t="shared" si="79"/>
        <v/>
      </c>
      <c r="BD329" s="96">
        <f>SUMIF(Calculs!$B$2:$B$34,BB329,Calculs!$C$2:$C$34)</f>
        <v>0</v>
      </c>
      <c r="BE329" s="95">
        <f>IF(Q329&lt;&gt;"",IF(LEFT(Q329,1)="S", Calculs!$C$52,0),0)</f>
        <v>0</v>
      </c>
      <c r="BF329" s="95">
        <f>IF(R329&lt;&gt;"",IF(LEFT(R329,1)="S", Calculs!$C$51,0),0)</f>
        <v>0</v>
      </c>
      <c r="BG329" s="95">
        <f>SUMIF(Calculs!$B$41:$B$46,LEFT(S329,2),Calculs!$C$41:$C$46)</f>
        <v>0</v>
      </c>
      <c r="BH329" s="95">
        <f>IF(T329&lt;&gt;"",IF(LEFT(T329,1)="S", Calculs!$C$48,0),0)</f>
        <v>0</v>
      </c>
      <c r="BI329" s="95">
        <f>IF(W329&lt;&gt;"",IF(LEFT(W329,3)="ETT", Calculs!$C$37,0),0)</f>
        <v>0</v>
      </c>
      <c r="BJ329" s="95">
        <f>IF(X329&lt;&gt;"",IF(LEFT(X329,1)="S", Calculs!$C$51,0),0)</f>
        <v>0</v>
      </c>
      <c r="BK329" s="95">
        <f>IF(Y329&lt;&gt;"",IF(LEFT(Y329,1)="S", Calculs!$C$52,0),0)</f>
        <v>0</v>
      </c>
      <c r="BL329" s="96" t="str">
        <f t="shared" si="80"/>
        <v/>
      </c>
      <c r="BM329" s="95">
        <f>SUMIF(Calculs!$B$32:$B$36,TRIM(BL329),Calculs!$C$32:$C$36)</f>
        <v>0</v>
      </c>
      <c r="BN329" s="95">
        <f>IF(V329&lt;&gt;"",IF(LEFT(V329,1)="S", SUMIF(Calculs!$B$57:$B$61, TRIM(BL329), Calculs!$C$57:$C$61),0),0)</f>
        <v>0</v>
      </c>
      <c r="BO329" s="93" t="str">
        <f t="shared" si="81"/>
        <v>N</v>
      </c>
      <c r="BP329" s="95">
        <f t="shared" si="82"/>
        <v>0</v>
      </c>
      <c r="BQ329" s="95" t="e">
        <f t="shared" si="83"/>
        <v>#VALUE!</v>
      </c>
      <c r="BR329" s="95" t="e">
        <f t="shared" si="84"/>
        <v>#VALUE!</v>
      </c>
    </row>
    <row r="330" spans="1:70" ht="12.75" customHeight="1">
      <c r="A330" s="81"/>
      <c r="B330" s="107"/>
      <c r="C330" s="1"/>
      <c r="D330" s="1"/>
      <c r="E330" s="1"/>
      <c r="F330" s="1"/>
      <c r="G330" s="1"/>
      <c r="H330" s="34"/>
      <c r="I330" s="83"/>
      <c r="J330" s="83"/>
      <c r="K330" s="83"/>
      <c r="L330" s="83"/>
      <c r="M330" s="83"/>
      <c r="N330" s="83"/>
      <c r="O330" s="83"/>
      <c r="P330" s="83"/>
      <c r="Q330" s="83"/>
      <c r="R330" s="1"/>
      <c r="S330" s="84"/>
      <c r="T330" s="84"/>
      <c r="V330" s="84"/>
      <c r="W330" s="83"/>
      <c r="X330" s="83"/>
      <c r="Y330" s="83"/>
      <c r="Z330" s="1"/>
      <c r="AA330" s="1"/>
      <c r="AB330" s="3"/>
      <c r="AC330" s="84"/>
      <c r="AD330" s="84"/>
      <c r="AE330" s="84"/>
      <c r="AF330" s="85"/>
      <c r="AG330" s="86"/>
      <c r="AH330" s="86"/>
      <c r="AI330" s="86"/>
      <c r="AJ330" s="86"/>
      <c r="AK330" s="87"/>
      <c r="AL330" s="87"/>
      <c r="AM330" s="87"/>
      <c r="AN330" s="87"/>
      <c r="AO330" s="88"/>
      <c r="AP330" s="89"/>
      <c r="AQ330" s="90" t="str">
        <f t="shared" si="85"/>
        <v/>
      </c>
      <c r="AR330" s="91">
        <f t="shared" si="86"/>
        <v>2</v>
      </c>
      <c r="AS330" s="92" t="str">
        <f t="shared" si="73"/>
        <v/>
      </c>
      <c r="AT330" s="93">
        <f t="shared" si="74"/>
        <v>0</v>
      </c>
      <c r="AU330" s="93">
        <f t="shared" si="75"/>
        <v>0</v>
      </c>
      <c r="AV330" s="93" t="str">
        <f t="shared" si="76"/>
        <v>01N</v>
      </c>
      <c r="AW330" s="94" t="str">
        <f t="shared" si="77"/>
        <v/>
      </c>
      <c r="AX330" s="95">
        <f>SUMIF(Calculs!$B$2:$B$34,AW330,Calculs!$C$2:$C$34)</f>
        <v>0</v>
      </c>
      <c r="AY330" s="95">
        <f>IF(K330&lt;&gt;"",IF(LEFT(K330,1)="S", Calculs!$C$55,0),0)</f>
        <v>0</v>
      </c>
      <c r="AZ330" s="95">
        <f>IF(L330&lt;&gt;"",IF(LEFT(L330,1)="S", Calculs!$C$51,0),0)</f>
        <v>0</v>
      </c>
      <c r="BA330" s="95">
        <f>IF(M330&lt;&gt;"",IF(LEFT(M330,1)="S", Calculs!$C$52,0),0)</f>
        <v>0</v>
      </c>
      <c r="BB330" s="96" t="str">
        <f t="shared" si="78"/>
        <v/>
      </c>
      <c r="BC330" s="207" t="str">
        <f t="shared" si="79"/>
        <v/>
      </c>
      <c r="BD330" s="96">
        <f>SUMIF(Calculs!$B$2:$B$34,BB330,Calculs!$C$2:$C$34)</f>
        <v>0</v>
      </c>
      <c r="BE330" s="95">
        <f>IF(Q330&lt;&gt;"",IF(LEFT(Q330,1)="S", Calculs!$C$52,0),0)</f>
        <v>0</v>
      </c>
      <c r="BF330" s="95">
        <f>IF(R330&lt;&gt;"",IF(LEFT(R330,1)="S", Calculs!$C$51,0),0)</f>
        <v>0</v>
      </c>
      <c r="BG330" s="95">
        <f>SUMIF(Calculs!$B$41:$B$46,LEFT(S330,2),Calculs!$C$41:$C$46)</f>
        <v>0</v>
      </c>
      <c r="BH330" s="95">
        <f>IF(T330&lt;&gt;"",IF(LEFT(T330,1)="S", Calculs!$C$48,0),0)</f>
        <v>0</v>
      </c>
      <c r="BI330" s="95">
        <f>IF(W330&lt;&gt;"",IF(LEFT(W330,3)="ETT", Calculs!$C$37,0),0)</f>
        <v>0</v>
      </c>
      <c r="BJ330" s="95">
        <f>IF(X330&lt;&gt;"",IF(LEFT(X330,1)="S", Calculs!$C$51,0),0)</f>
        <v>0</v>
      </c>
      <c r="BK330" s="95">
        <f>IF(Y330&lt;&gt;"",IF(LEFT(Y330,1)="S", Calculs!$C$52,0),0)</f>
        <v>0</v>
      </c>
      <c r="BL330" s="96" t="str">
        <f t="shared" si="80"/>
        <v/>
      </c>
      <c r="BM330" s="95">
        <f>SUMIF(Calculs!$B$32:$B$36,TRIM(BL330),Calculs!$C$32:$C$36)</f>
        <v>0</v>
      </c>
      <c r="BN330" s="95">
        <f>IF(V330&lt;&gt;"",IF(LEFT(V330,1)="S", SUMIF(Calculs!$B$57:$B$61, TRIM(BL330), Calculs!$C$57:$C$61),0),0)</f>
        <v>0</v>
      </c>
      <c r="BO330" s="93" t="str">
        <f t="shared" si="81"/>
        <v>N</v>
      </c>
      <c r="BP330" s="95">
        <f t="shared" si="82"/>
        <v>0</v>
      </c>
      <c r="BQ330" s="95" t="e">
        <f t="shared" si="83"/>
        <v>#VALUE!</v>
      </c>
      <c r="BR330" s="95" t="e">
        <f t="shared" si="84"/>
        <v>#VALUE!</v>
      </c>
    </row>
    <row r="331" spans="1:70" ht="12.75" customHeight="1">
      <c r="A331" s="81"/>
      <c r="B331" s="107"/>
      <c r="C331" s="1"/>
      <c r="D331" s="1"/>
      <c r="E331" s="1"/>
      <c r="F331" s="1"/>
      <c r="G331" s="1"/>
      <c r="H331" s="34"/>
      <c r="I331" s="83"/>
      <c r="J331" s="83"/>
      <c r="K331" s="83"/>
      <c r="L331" s="83"/>
      <c r="M331" s="83"/>
      <c r="N331" s="83"/>
      <c r="O331" s="83"/>
      <c r="P331" s="83"/>
      <c r="Q331" s="83"/>
      <c r="R331" s="1"/>
      <c r="S331" s="84"/>
      <c r="T331" s="84"/>
      <c r="V331" s="84"/>
      <c r="W331" s="83"/>
      <c r="X331" s="83"/>
      <c r="Y331" s="83"/>
      <c r="Z331" s="1"/>
      <c r="AA331" s="1"/>
      <c r="AB331" s="3"/>
      <c r="AC331" s="84"/>
      <c r="AD331" s="84"/>
      <c r="AE331" s="84"/>
      <c r="AF331" s="85"/>
      <c r="AG331" s="86"/>
      <c r="AH331" s="86"/>
      <c r="AI331" s="86"/>
      <c r="AJ331" s="86"/>
      <c r="AK331" s="87"/>
      <c r="AL331" s="87"/>
      <c r="AM331" s="87"/>
      <c r="AN331" s="87"/>
      <c r="AO331" s="88"/>
      <c r="AP331" s="89"/>
      <c r="AQ331" s="90" t="str">
        <f t="shared" si="85"/>
        <v/>
      </c>
      <c r="AR331" s="91">
        <f t="shared" si="86"/>
        <v>2</v>
      </c>
      <c r="AS331" s="92" t="str">
        <f t="shared" si="73"/>
        <v/>
      </c>
      <c r="AT331" s="93">
        <f t="shared" si="74"/>
        <v>0</v>
      </c>
      <c r="AU331" s="93">
        <f t="shared" si="75"/>
        <v>0</v>
      </c>
      <c r="AV331" s="93" t="str">
        <f t="shared" si="76"/>
        <v>01N</v>
      </c>
      <c r="AW331" s="94" t="str">
        <f t="shared" si="77"/>
        <v/>
      </c>
      <c r="AX331" s="95">
        <f>SUMIF(Calculs!$B$2:$B$34,AW331,Calculs!$C$2:$C$34)</f>
        <v>0</v>
      </c>
      <c r="AY331" s="95">
        <f>IF(K331&lt;&gt;"",IF(LEFT(K331,1)="S", Calculs!$C$55,0),0)</f>
        <v>0</v>
      </c>
      <c r="AZ331" s="95">
        <f>IF(L331&lt;&gt;"",IF(LEFT(L331,1)="S", Calculs!$C$51,0),0)</f>
        <v>0</v>
      </c>
      <c r="BA331" s="95">
        <f>IF(M331&lt;&gt;"",IF(LEFT(M331,1)="S", Calculs!$C$52,0),0)</f>
        <v>0</v>
      </c>
      <c r="BB331" s="96" t="str">
        <f t="shared" si="78"/>
        <v/>
      </c>
      <c r="BC331" s="207" t="str">
        <f t="shared" si="79"/>
        <v/>
      </c>
      <c r="BD331" s="96">
        <f>SUMIF(Calculs!$B$2:$B$34,BB331,Calculs!$C$2:$C$34)</f>
        <v>0</v>
      </c>
      <c r="BE331" s="95">
        <f>IF(Q331&lt;&gt;"",IF(LEFT(Q331,1)="S", Calculs!$C$52,0),0)</f>
        <v>0</v>
      </c>
      <c r="BF331" s="95">
        <f>IF(R331&lt;&gt;"",IF(LEFT(R331,1)="S", Calculs!$C$51,0),0)</f>
        <v>0</v>
      </c>
      <c r="BG331" s="95">
        <f>SUMIF(Calculs!$B$41:$B$46,LEFT(S331,2),Calculs!$C$41:$C$46)</f>
        <v>0</v>
      </c>
      <c r="BH331" s="95">
        <f>IF(T331&lt;&gt;"",IF(LEFT(T331,1)="S", Calculs!$C$48,0),0)</f>
        <v>0</v>
      </c>
      <c r="BI331" s="95">
        <f>IF(W331&lt;&gt;"",IF(LEFT(W331,3)="ETT", Calculs!$C$37,0),0)</f>
        <v>0</v>
      </c>
      <c r="BJ331" s="95">
        <f>IF(X331&lt;&gt;"",IF(LEFT(X331,1)="S", Calculs!$C$51,0),0)</f>
        <v>0</v>
      </c>
      <c r="BK331" s="95">
        <f>IF(Y331&lt;&gt;"",IF(LEFT(Y331,1)="S", Calculs!$C$52,0),0)</f>
        <v>0</v>
      </c>
      <c r="BL331" s="96" t="str">
        <f t="shared" si="80"/>
        <v/>
      </c>
      <c r="BM331" s="95">
        <f>SUMIF(Calculs!$B$32:$B$36,TRIM(BL331),Calculs!$C$32:$C$36)</f>
        <v>0</v>
      </c>
      <c r="BN331" s="95">
        <f>IF(V331&lt;&gt;"",IF(LEFT(V331,1)="S", SUMIF(Calculs!$B$57:$B$61, TRIM(BL331), Calculs!$C$57:$C$61),0),0)</f>
        <v>0</v>
      </c>
      <c r="BO331" s="93" t="str">
        <f t="shared" si="81"/>
        <v>N</v>
      </c>
      <c r="BP331" s="95">
        <f t="shared" si="82"/>
        <v>0</v>
      </c>
      <c r="BQ331" s="95" t="e">
        <f t="shared" si="83"/>
        <v>#VALUE!</v>
      </c>
      <c r="BR331" s="95" t="e">
        <f t="shared" si="84"/>
        <v>#VALUE!</v>
      </c>
    </row>
    <row r="332" spans="1:70" ht="12.75" customHeight="1">
      <c r="A332" s="81"/>
      <c r="B332" s="107"/>
      <c r="C332" s="1"/>
      <c r="D332" s="1"/>
      <c r="E332" s="1"/>
      <c r="F332" s="1"/>
      <c r="G332" s="1"/>
      <c r="H332" s="34"/>
      <c r="I332" s="83"/>
      <c r="J332" s="83"/>
      <c r="K332" s="83"/>
      <c r="L332" s="83"/>
      <c r="M332" s="83"/>
      <c r="N332" s="83"/>
      <c r="O332" s="83"/>
      <c r="P332" s="83"/>
      <c r="Q332" s="83"/>
      <c r="R332" s="1"/>
      <c r="S332" s="84"/>
      <c r="T332" s="84"/>
      <c r="V332" s="84"/>
      <c r="W332" s="83"/>
      <c r="X332" s="83"/>
      <c r="Y332" s="83"/>
      <c r="Z332" s="1"/>
      <c r="AA332" s="1"/>
      <c r="AB332" s="3"/>
      <c r="AC332" s="84"/>
      <c r="AD332" s="84"/>
      <c r="AE332" s="84"/>
      <c r="AF332" s="85"/>
      <c r="AG332" s="86"/>
      <c r="AH332" s="86"/>
      <c r="AI332" s="86"/>
      <c r="AJ332" s="86"/>
      <c r="AK332" s="87"/>
      <c r="AL332" s="87"/>
      <c r="AM332" s="87"/>
      <c r="AN332" s="87"/>
      <c r="AO332" s="88"/>
      <c r="AP332" s="89"/>
      <c r="AQ332" s="90" t="str">
        <f t="shared" si="85"/>
        <v/>
      </c>
      <c r="AR332" s="91">
        <f t="shared" si="86"/>
        <v>2</v>
      </c>
      <c r="AS332" s="92" t="str">
        <f t="shared" ref="AS332:AS395" si="87">IF(LEFT(C332,3)="Dir", "Sí","")</f>
        <v/>
      </c>
      <c r="AT332" s="93">
        <f t="shared" ref="AT332:AT395" si="88">IF(C332="Temps complert","PDI TC",IF(C332="Temps parcial","PDI TP",C332))</f>
        <v>0</v>
      </c>
      <c r="AU332" s="93">
        <f t="shared" ref="AU332:AU395" si="89">COUNTIF($B$11:B332,B332)</f>
        <v>0</v>
      </c>
      <c r="AV332" s="93" t="str">
        <f t="shared" ref="AV332:AV395" si="90">CONCATENATE(AT332,"1",BO332)</f>
        <v>01N</v>
      </c>
      <c r="AW332" s="94" t="str">
        <f t="shared" ref="AW332:AW395" si="91">IF(I332&lt;&gt;"",CONCATENATE(LEFT(I332,5),IF(J332="Linux",".L",".W")),"")</f>
        <v/>
      </c>
      <c r="AX332" s="95">
        <f>SUMIF(Calculs!$B$2:$B$34,AW332,Calculs!$C$2:$C$34)</f>
        <v>0</v>
      </c>
      <c r="AY332" s="95">
        <f>IF(K332&lt;&gt;"",IF(LEFT(K332,1)="S", Calculs!$C$55,0),0)</f>
        <v>0</v>
      </c>
      <c r="AZ332" s="95">
        <f>IF(L332&lt;&gt;"",IF(LEFT(L332,1)="S", Calculs!$C$51,0),0)</f>
        <v>0</v>
      </c>
      <c r="BA332" s="95">
        <f>IF(M332&lt;&gt;"",IF(LEFT(M332,1)="S", Calculs!$C$52,0),0)</f>
        <v>0</v>
      </c>
      <c r="BB332" s="96" t="str">
        <f t="shared" ref="BB332:BB395" si="92">IF(N332&lt;&gt;"",CONCATENATE(LEFT(N332,3),IF(O332="Linux",".L",".W")),"")</f>
        <v/>
      </c>
      <c r="BC332" s="207" t="str">
        <f t="shared" ref="BC332:BC395" si="93">IF(BB332&lt;&gt;"",P332,"")</f>
        <v/>
      </c>
      <c r="BD332" s="96">
        <f>SUMIF(Calculs!$B$2:$B$34,BB332,Calculs!$C$2:$C$34)</f>
        <v>0</v>
      </c>
      <c r="BE332" s="95">
        <f>IF(Q332&lt;&gt;"",IF(LEFT(Q332,1)="S", Calculs!$C$52,0),0)</f>
        <v>0</v>
      </c>
      <c r="BF332" s="95">
        <f>IF(R332&lt;&gt;"",IF(LEFT(R332,1)="S", Calculs!$C$51,0),0)</f>
        <v>0</v>
      </c>
      <c r="BG332" s="95">
        <f>SUMIF(Calculs!$B$41:$B$46,LEFT(S332,2),Calculs!$C$41:$C$46)</f>
        <v>0</v>
      </c>
      <c r="BH332" s="95">
        <f>IF(T332&lt;&gt;"",IF(LEFT(T332,1)="S", Calculs!$C$48,0),0)</f>
        <v>0</v>
      </c>
      <c r="BI332" s="95">
        <f>IF(W332&lt;&gt;"",IF(LEFT(W332,3)="ETT", Calculs!$C$37,0),0)</f>
        <v>0</v>
      </c>
      <c r="BJ332" s="95">
        <f>IF(X332&lt;&gt;"",IF(LEFT(X332,1)="S", Calculs!$C$51,0),0)</f>
        <v>0</v>
      </c>
      <c r="BK332" s="95">
        <f>IF(Y332&lt;&gt;"",IF(LEFT(Y332,1)="S", Calculs!$C$52,0),0)</f>
        <v>0</v>
      </c>
      <c r="BL332" s="96" t="str">
        <f t="shared" ref="BL332:BL395" si="94">IF(U332&lt;&gt;"",LEFT(U332,5),"")</f>
        <v/>
      </c>
      <c r="BM332" s="95">
        <f>SUMIF(Calculs!$B$32:$B$36,TRIM(BL332),Calculs!$C$32:$C$36)</f>
        <v>0</v>
      </c>
      <c r="BN332" s="95">
        <f>IF(V332&lt;&gt;"",IF(LEFT(V332,1)="S", SUMIF(Calculs!$B$57:$B$61, TRIM(BL332), Calculs!$C$57:$C$61),0),0)</f>
        <v>0</v>
      </c>
      <c r="BO332" s="93" t="str">
        <f t="shared" ref="BO332:BO395" si="95">IF(IF(AW332&lt;&gt;"",1,0) + IF(BB332&lt;&gt;"",1,0)+IF(BI332&lt;&gt;0,1,0)+IF(BL332&lt;&gt;"",1,0)&gt;0,"S","N")</f>
        <v>N</v>
      </c>
      <c r="BP332" s="95">
        <f t="shared" ref="BP332:BP395" si="96">AX332+AY332+AZ332+BA332+BD332+BE332+BF332+BH332+BI332+BJ332+BK332+BN332+BG332+BM332</f>
        <v>0</v>
      </c>
      <c r="BQ332" s="95" t="e">
        <f t="shared" ref="BQ332:BQ395" si="97">AY332+AZ332+BA332+BB332+BE332+BF332+BG332+BI332+BJ332+BK332+BL332+BO332+BH332+BN332</f>
        <v>#VALUE!</v>
      </c>
      <c r="BR332" s="95" t="e">
        <f t="shared" ref="BR332:BR395" si="98">AZ332+BA332+BB332+BD332+BF332+BG332+BH332+BJ332+BK332+BL332+BM332+BP332+BI332+BO332</f>
        <v>#VALUE!</v>
      </c>
    </row>
    <row r="333" spans="1:70" ht="12.75" customHeight="1">
      <c r="A333" s="81"/>
      <c r="B333" s="107"/>
      <c r="C333" s="1"/>
      <c r="D333" s="1"/>
      <c r="E333" s="1"/>
      <c r="F333" s="1"/>
      <c r="G333" s="1"/>
      <c r="H333" s="34"/>
      <c r="I333" s="83"/>
      <c r="J333" s="83"/>
      <c r="K333" s="83"/>
      <c r="L333" s="83"/>
      <c r="M333" s="83"/>
      <c r="N333" s="83"/>
      <c r="O333" s="83"/>
      <c r="P333" s="83"/>
      <c r="Q333" s="83"/>
      <c r="R333" s="1"/>
      <c r="S333" s="84"/>
      <c r="T333" s="84"/>
      <c r="V333" s="84"/>
      <c r="W333" s="83"/>
      <c r="X333" s="83"/>
      <c r="Y333" s="83"/>
      <c r="Z333" s="1"/>
      <c r="AA333" s="1"/>
      <c r="AB333" s="3"/>
      <c r="AC333" s="84"/>
      <c r="AD333" s="84"/>
      <c r="AE333" s="84"/>
      <c r="AF333" s="85"/>
      <c r="AG333" s="86"/>
      <c r="AH333" s="86"/>
      <c r="AI333" s="86"/>
      <c r="AJ333" s="86"/>
      <c r="AK333" s="87"/>
      <c r="AL333" s="87"/>
      <c r="AM333" s="87"/>
      <c r="AN333" s="87"/>
      <c r="AO333" s="88"/>
      <c r="AP333" s="89"/>
      <c r="AQ333" s="90" t="str">
        <f t="shared" si="85"/>
        <v/>
      </c>
      <c r="AR333" s="91">
        <f t="shared" si="86"/>
        <v>2</v>
      </c>
      <c r="AS333" s="92" t="str">
        <f t="shared" si="87"/>
        <v/>
      </c>
      <c r="AT333" s="93">
        <f t="shared" si="88"/>
        <v>0</v>
      </c>
      <c r="AU333" s="93">
        <f t="shared" si="89"/>
        <v>0</v>
      </c>
      <c r="AV333" s="93" t="str">
        <f t="shared" si="90"/>
        <v>01N</v>
      </c>
      <c r="AW333" s="94" t="str">
        <f t="shared" si="91"/>
        <v/>
      </c>
      <c r="AX333" s="95">
        <f>SUMIF(Calculs!$B$2:$B$34,AW333,Calculs!$C$2:$C$34)</f>
        <v>0</v>
      </c>
      <c r="AY333" s="95">
        <f>IF(K333&lt;&gt;"",IF(LEFT(K333,1)="S", Calculs!$C$55,0),0)</f>
        <v>0</v>
      </c>
      <c r="AZ333" s="95">
        <f>IF(L333&lt;&gt;"",IF(LEFT(L333,1)="S", Calculs!$C$51,0),0)</f>
        <v>0</v>
      </c>
      <c r="BA333" s="95">
        <f>IF(M333&lt;&gt;"",IF(LEFT(M333,1)="S", Calculs!$C$52,0),0)</f>
        <v>0</v>
      </c>
      <c r="BB333" s="96" t="str">
        <f t="shared" si="92"/>
        <v/>
      </c>
      <c r="BC333" s="207" t="str">
        <f t="shared" si="93"/>
        <v/>
      </c>
      <c r="BD333" s="96">
        <f>SUMIF(Calculs!$B$2:$B$34,BB333,Calculs!$C$2:$C$34)</f>
        <v>0</v>
      </c>
      <c r="BE333" s="95">
        <f>IF(Q333&lt;&gt;"",IF(LEFT(Q333,1)="S", Calculs!$C$52,0),0)</f>
        <v>0</v>
      </c>
      <c r="BF333" s="95">
        <f>IF(R333&lt;&gt;"",IF(LEFT(R333,1)="S", Calculs!$C$51,0),0)</f>
        <v>0</v>
      </c>
      <c r="BG333" s="95">
        <f>SUMIF(Calculs!$B$41:$B$46,LEFT(S333,2),Calculs!$C$41:$C$46)</f>
        <v>0</v>
      </c>
      <c r="BH333" s="95">
        <f>IF(T333&lt;&gt;"",IF(LEFT(T333,1)="S", Calculs!$C$48,0),0)</f>
        <v>0</v>
      </c>
      <c r="BI333" s="95">
        <f>IF(W333&lt;&gt;"",IF(LEFT(W333,3)="ETT", Calculs!$C$37,0),0)</f>
        <v>0</v>
      </c>
      <c r="BJ333" s="95">
        <f>IF(X333&lt;&gt;"",IF(LEFT(X333,1)="S", Calculs!$C$51,0),0)</f>
        <v>0</v>
      </c>
      <c r="BK333" s="95">
        <f>IF(Y333&lt;&gt;"",IF(LEFT(Y333,1)="S", Calculs!$C$52,0),0)</f>
        <v>0</v>
      </c>
      <c r="BL333" s="96" t="str">
        <f t="shared" si="94"/>
        <v/>
      </c>
      <c r="BM333" s="95">
        <f>SUMIF(Calculs!$B$32:$B$36,TRIM(BL333),Calculs!$C$32:$C$36)</f>
        <v>0</v>
      </c>
      <c r="BN333" s="95">
        <f>IF(V333&lt;&gt;"",IF(LEFT(V333,1)="S", SUMIF(Calculs!$B$57:$B$61, TRIM(BL333), Calculs!$C$57:$C$61),0),0)</f>
        <v>0</v>
      </c>
      <c r="BO333" s="93" t="str">
        <f t="shared" si="95"/>
        <v>N</v>
      </c>
      <c r="BP333" s="95">
        <f t="shared" si="96"/>
        <v>0</v>
      </c>
      <c r="BQ333" s="95" t="e">
        <f t="shared" si="97"/>
        <v>#VALUE!</v>
      </c>
      <c r="BR333" s="95" t="e">
        <f t="shared" si="98"/>
        <v>#VALUE!</v>
      </c>
    </row>
    <row r="334" spans="1:70" ht="12.75" customHeight="1">
      <c r="A334" s="81"/>
      <c r="B334" s="107"/>
      <c r="C334" s="1"/>
      <c r="D334" s="1"/>
      <c r="E334" s="1"/>
      <c r="F334" s="1"/>
      <c r="G334" s="1"/>
      <c r="H334" s="34"/>
      <c r="I334" s="83"/>
      <c r="J334" s="83"/>
      <c r="K334" s="83"/>
      <c r="L334" s="83"/>
      <c r="M334" s="83"/>
      <c r="N334" s="83"/>
      <c r="O334" s="83"/>
      <c r="P334" s="83"/>
      <c r="Q334" s="83"/>
      <c r="R334" s="1"/>
      <c r="S334" s="84"/>
      <c r="T334" s="84"/>
      <c r="V334" s="84"/>
      <c r="W334" s="83"/>
      <c r="X334" s="83"/>
      <c r="Y334" s="83"/>
      <c r="Z334" s="1"/>
      <c r="AA334" s="1"/>
      <c r="AB334" s="3"/>
      <c r="AC334" s="84"/>
      <c r="AD334" s="84"/>
      <c r="AE334" s="84"/>
      <c r="AF334" s="85"/>
      <c r="AG334" s="86"/>
      <c r="AH334" s="86"/>
      <c r="AI334" s="86"/>
      <c r="AJ334" s="86"/>
      <c r="AK334" s="87"/>
      <c r="AL334" s="87"/>
      <c r="AM334" s="87"/>
      <c r="AN334" s="87"/>
      <c r="AO334" s="88"/>
      <c r="AP334" s="89"/>
      <c r="AQ334" s="90" t="str">
        <f t="shared" si="85"/>
        <v/>
      </c>
      <c r="AR334" s="91">
        <f t="shared" si="86"/>
        <v>2</v>
      </c>
      <c r="AS334" s="92" t="str">
        <f t="shared" si="87"/>
        <v/>
      </c>
      <c r="AT334" s="93">
        <f t="shared" si="88"/>
        <v>0</v>
      </c>
      <c r="AU334" s="93">
        <f t="shared" si="89"/>
        <v>0</v>
      </c>
      <c r="AV334" s="93" t="str">
        <f t="shared" si="90"/>
        <v>01N</v>
      </c>
      <c r="AW334" s="94" t="str">
        <f t="shared" si="91"/>
        <v/>
      </c>
      <c r="AX334" s="95">
        <f>SUMIF(Calculs!$B$2:$B$34,AW334,Calculs!$C$2:$C$34)</f>
        <v>0</v>
      </c>
      <c r="AY334" s="95">
        <f>IF(K334&lt;&gt;"",IF(LEFT(K334,1)="S", Calculs!$C$55,0),0)</f>
        <v>0</v>
      </c>
      <c r="AZ334" s="95">
        <f>IF(L334&lt;&gt;"",IF(LEFT(L334,1)="S", Calculs!$C$51,0),0)</f>
        <v>0</v>
      </c>
      <c r="BA334" s="95">
        <f>IF(M334&lt;&gt;"",IF(LEFT(M334,1)="S", Calculs!$C$52,0),0)</f>
        <v>0</v>
      </c>
      <c r="BB334" s="96" t="str">
        <f t="shared" si="92"/>
        <v/>
      </c>
      <c r="BC334" s="207" t="str">
        <f t="shared" si="93"/>
        <v/>
      </c>
      <c r="BD334" s="96">
        <f>SUMIF(Calculs!$B$2:$B$34,BB334,Calculs!$C$2:$C$34)</f>
        <v>0</v>
      </c>
      <c r="BE334" s="95">
        <f>IF(Q334&lt;&gt;"",IF(LEFT(Q334,1)="S", Calculs!$C$52,0),0)</f>
        <v>0</v>
      </c>
      <c r="BF334" s="95">
        <f>IF(R334&lt;&gt;"",IF(LEFT(R334,1)="S", Calculs!$C$51,0),0)</f>
        <v>0</v>
      </c>
      <c r="BG334" s="95">
        <f>SUMIF(Calculs!$B$41:$B$46,LEFT(S334,2),Calculs!$C$41:$C$46)</f>
        <v>0</v>
      </c>
      <c r="BH334" s="95">
        <f>IF(T334&lt;&gt;"",IF(LEFT(T334,1)="S", Calculs!$C$48,0),0)</f>
        <v>0</v>
      </c>
      <c r="BI334" s="95">
        <f>IF(W334&lt;&gt;"",IF(LEFT(W334,3)="ETT", Calculs!$C$37,0),0)</f>
        <v>0</v>
      </c>
      <c r="BJ334" s="95">
        <f>IF(X334&lt;&gt;"",IF(LEFT(X334,1)="S", Calculs!$C$51,0),0)</f>
        <v>0</v>
      </c>
      <c r="BK334" s="95">
        <f>IF(Y334&lt;&gt;"",IF(LEFT(Y334,1)="S", Calculs!$C$52,0),0)</f>
        <v>0</v>
      </c>
      <c r="BL334" s="96" t="str">
        <f t="shared" si="94"/>
        <v/>
      </c>
      <c r="BM334" s="95">
        <f>SUMIF(Calculs!$B$32:$B$36,TRIM(BL334),Calculs!$C$32:$C$36)</f>
        <v>0</v>
      </c>
      <c r="BN334" s="95">
        <f>IF(V334&lt;&gt;"",IF(LEFT(V334,1)="S", SUMIF(Calculs!$B$57:$B$61, TRIM(BL334), Calculs!$C$57:$C$61),0),0)</f>
        <v>0</v>
      </c>
      <c r="BO334" s="93" t="str">
        <f t="shared" si="95"/>
        <v>N</v>
      </c>
      <c r="BP334" s="95">
        <f t="shared" si="96"/>
        <v>0</v>
      </c>
      <c r="BQ334" s="95" t="e">
        <f t="shared" si="97"/>
        <v>#VALUE!</v>
      </c>
      <c r="BR334" s="95" t="e">
        <f t="shared" si="98"/>
        <v>#VALUE!</v>
      </c>
    </row>
    <row r="335" spans="1:70" ht="12.75" customHeight="1">
      <c r="A335" s="81"/>
      <c r="B335" s="107"/>
      <c r="C335" s="1"/>
      <c r="D335" s="1"/>
      <c r="E335" s="1"/>
      <c r="F335" s="1"/>
      <c r="G335" s="1"/>
      <c r="H335" s="34"/>
      <c r="I335" s="83"/>
      <c r="J335" s="83"/>
      <c r="K335" s="83"/>
      <c r="L335" s="83"/>
      <c r="M335" s="83"/>
      <c r="N335" s="83"/>
      <c r="O335" s="83"/>
      <c r="P335" s="83"/>
      <c r="Q335" s="83"/>
      <c r="R335" s="1"/>
      <c r="S335" s="84"/>
      <c r="T335" s="84"/>
      <c r="V335" s="84"/>
      <c r="W335" s="83"/>
      <c r="X335" s="83"/>
      <c r="Y335" s="83"/>
      <c r="Z335" s="1"/>
      <c r="AA335" s="1"/>
      <c r="AB335" s="3"/>
      <c r="AC335" s="84"/>
      <c r="AD335" s="84"/>
      <c r="AE335" s="84"/>
      <c r="AF335" s="85"/>
      <c r="AG335" s="86"/>
      <c r="AH335" s="86"/>
      <c r="AI335" s="86"/>
      <c r="AJ335" s="86"/>
      <c r="AK335" s="87"/>
      <c r="AL335" s="87"/>
      <c r="AM335" s="87"/>
      <c r="AN335" s="87"/>
      <c r="AO335" s="88"/>
      <c r="AP335" s="89"/>
      <c r="AQ335" s="90" t="str">
        <f t="shared" si="85"/>
        <v/>
      </c>
      <c r="AR335" s="91">
        <f t="shared" si="86"/>
        <v>2</v>
      </c>
      <c r="AS335" s="92" t="str">
        <f t="shared" si="87"/>
        <v/>
      </c>
      <c r="AT335" s="93">
        <f t="shared" si="88"/>
        <v>0</v>
      </c>
      <c r="AU335" s="93">
        <f t="shared" si="89"/>
        <v>0</v>
      </c>
      <c r="AV335" s="93" t="str">
        <f t="shared" si="90"/>
        <v>01N</v>
      </c>
      <c r="AW335" s="94" t="str">
        <f t="shared" si="91"/>
        <v/>
      </c>
      <c r="AX335" s="95">
        <f>SUMIF(Calculs!$B$2:$B$34,AW335,Calculs!$C$2:$C$34)</f>
        <v>0</v>
      </c>
      <c r="AY335" s="95">
        <f>IF(K335&lt;&gt;"",IF(LEFT(K335,1)="S", Calculs!$C$55,0),0)</f>
        <v>0</v>
      </c>
      <c r="AZ335" s="95">
        <f>IF(L335&lt;&gt;"",IF(LEFT(L335,1)="S", Calculs!$C$51,0),0)</f>
        <v>0</v>
      </c>
      <c r="BA335" s="95">
        <f>IF(M335&lt;&gt;"",IF(LEFT(M335,1)="S", Calculs!$C$52,0),0)</f>
        <v>0</v>
      </c>
      <c r="BB335" s="96" t="str">
        <f t="shared" si="92"/>
        <v/>
      </c>
      <c r="BC335" s="207" t="str">
        <f t="shared" si="93"/>
        <v/>
      </c>
      <c r="BD335" s="96">
        <f>SUMIF(Calculs!$B$2:$B$34,BB335,Calculs!$C$2:$C$34)</f>
        <v>0</v>
      </c>
      <c r="BE335" s="95">
        <f>IF(Q335&lt;&gt;"",IF(LEFT(Q335,1)="S", Calculs!$C$52,0),0)</f>
        <v>0</v>
      </c>
      <c r="BF335" s="95">
        <f>IF(R335&lt;&gt;"",IF(LEFT(R335,1)="S", Calculs!$C$51,0),0)</f>
        <v>0</v>
      </c>
      <c r="BG335" s="95">
        <f>SUMIF(Calculs!$B$41:$B$46,LEFT(S335,2),Calculs!$C$41:$C$46)</f>
        <v>0</v>
      </c>
      <c r="BH335" s="95">
        <f>IF(T335&lt;&gt;"",IF(LEFT(T335,1)="S", Calculs!$C$48,0),0)</f>
        <v>0</v>
      </c>
      <c r="BI335" s="95">
        <f>IF(W335&lt;&gt;"",IF(LEFT(W335,3)="ETT", Calculs!$C$37,0),0)</f>
        <v>0</v>
      </c>
      <c r="BJ335" s="95">
        <f>IF(X335&lt;&gt;"",IF(LEFT(X335,1)="S", Calculs!$C$51,0),0)</f>
        <v>0</v>
      </c>
      <c r="BK335" s="95">
        <f>IF(Y335&lt;&gt;"",IF(LEFT(Y335,1)="S", Calculs!$C$52,0),0)</f>
        <v>0</v>
      </c>
      <c r="BL335" s="96" t="str">
        <f t="shared" si="94"/>
        <v/>
      </c>
      <c r="BM335" s="95">
        <f>SUMIF(Calculs!$B$32:$B$36,TRIM(BL335),Calculs!$C$32:$C$36)</f>
        <v>0</v>
      </c>
      <c r="BN335" s="95">
        <f>IF(V335&lt;&gt;"",IF(LEFT(V335,1)="S", SUMIF(Calculs!$B$57:$B$61, TRIM(BL335), Calculs!$C$57:$C$61),0),0)</f>
        <v>0</v>
      </c>
      <c r="BO335" s="93" t="str">
        <f t="shared" si="95"/>
        <v>N</v>
      </c>
      <c r="BP335" s="95">
        <f t="shared" si="96"/>
        <v>0</v>
      </c>
      <c r="BQ335" s="95" t="e">
        <f t="shared" si="97"/>
        <v>#VALUE!</v>
      </c>
      <c r="BR335" s="95" t="e">
        <f t="shared" si="98"/>
        <v>#VALUE!</v>
      </c>
    </row>
    <row r="336" spans="1:70" ht="12.75" customHeight="1">
      <c r="A336" s="81"/>
      <c r="B336" s="107"/>
      <c r="C336" s="1"/>
      <c r="D336" s="1"/>
      <c r="E336" s="1"/>
      <c r="F336" s="1"/>
      <c r="G336" s="1"/>
      <c r="H336" s="34"/>
      <c r="I336" s="83"/>
      <c r="J336" s="83"/>
      <c r="K336" s="83"/>
      <c r="L336" s="83"/>
      <c r="M336" s="83"/>
      <c r="N336" s="83"/>
      <c r="O336" s="83"/>
      <c r="P336" s="83"/>
      <c r="Q336" s="83"/>
      <c r="R336" s="1"/>
      <c r="S336" s="84"/>
      <c r="T336" s="84"/>
      <c r="V336" s="84"/>
      <c r="W336" s="83"/>
      <c r="X336" s="83"/>
      <c r="Y336" s="83"/>
      <c r="Z336" s="1"/>
      <c r="AA336" s="1"/>
      <c r="AB336" s="3"/>
      <c r="AC336" s="84"/>
      <c r="AD336" s="84"/>
      <c r="AE336" s="84"/>
      <c r="AF336" s="85"/>
      <c r="AG336" s="86"/>
      <c r="AH336" s="86"/>
      <c r="AI336" s="86"/>
      <c r="AJ336" s="86"/>
      <c r="AK336" s="87"/>
      <c r="AL336" s="87"/>
      <c r="AM336" s="87"/>
      <c r="AN336" s="87"/>
      <c r="AO336" s="88"/>
      <c r="AP336" s="89"/>
      <c r="AQ336" s="90" t="str">
        <f t="shared" si="85"/>
        <v/>
      </c>
      <c r="AR336" s="91">
        <f t="shared" si="86"/>
        <v>2</v>
      </c>
      <c r="AS336" s="92" t="str">
        <f t="shared" si="87"/>
        <v/>
      </c>
      <c r="AT336" s="93">
        <f t="shared" si="88"/>
        <v>0</v>
      </c>
      <c r="AU336" s="93">
        <f t="shared" si="89"/>
        <v>0</v>
      </c>
      <c r="AV336" s="93" t="str">
        <f t="shared" si="90"/>
        <v>01N</v>
      </c>
      <c r="AW336" s="94" t="str">
        <f t="shared" si="91"/>
        <v/>
      </c>
      <c r="AX336" s="95">
        <f>SUMIF(Calculs!$B$2:$B$34,AW336,Calculs!$C$2:$C$34)</f>
        <v>0</v>
      </c>
      <c r="AY336" s="95">
        <f>IF(K336&lt;&gt;"",IF(LEFT(K336,1)="S", Calculs!$C$55,0),0)</f>
        <v>0</v>
      </c>
      <c r="AZ336" s="95">
        <f>IF(L336&lt;&gt;"",IF(LEFT(L336,1)="S", Calculs!$C$51,0),0)</f>
        <v>0</v>
      </c>
      <c r="BA336" s="95">
        <f>IF(M336&lt;&gt;"",IF(LEFT(M336,1)="S", Calculs!$C$52,0),0)</f>
        <v>0</v>
      </c>
      <c r="BB336" s="96" t="str">
        <f t="shared" si="92"/>
        <v/>
      </c>
      <c r="BC336" s="207" t="str">
        <f t="shared" si="93"/>
        <v/>
      </c>
      <c r="BD336" s="96">
        <f>SUMIF(Calculs!$B$2:$B$34,BB336,Calculs!$C$2:$C$34)</f>
        <v>0</v>
      </c>
      <c r="BE336" s="95">
        <f>IF(Q336&lt;&gt;"",IF(LEFT(Q336,1)="S", Calculs!$C$52,0),0)</f>
        <v>0</v>
      </c>
      <c r="BF336" s="95">
        <f>IF(R336&lt;&gt;"",IF(LEFT(R336,1)="S", Calculs!$C$51,0),0)</f>
        <v>0</v>
      </c>
      <c r="BG336" s="95">
        <f>SUMIF(Calculs!$B$41:$B$46,LEFT(S336,2),Calculs!$C$41:$C$46)</f>
        <v>0</v>
      </c>
      <c r="BH336" s="95">
        <f>IF(T336&lt;&gt;"",IF(LEFT(T336,1)="S", Calculs!$C$48,0),0)</f>
        <v>0</v>
      </c>
      <c r="BI336" s="95">
        <f>IF(W336&lt;&gt;"",IF(LEFT(W336,3)="ETT", Calculs!$C$37,0),0)</f>
        <v>0</v>
      </c>
      <c r="BJ336" s="95">
        <f>IF(X336&lt;&gt;"",IF(LEFT(X336,1)="S", Calculs!$C$51,0),0)</f>
        <v>0</v>
      </c>
      <c r="BK336" s="95">
        <f>IF(Y336&lt;&gt;"",IF(LEFT(Y336,1)="S", Calculs!$C$52,0),0)</f>
        <v>0</v>
      </c>
      <c r="BL336" s="96" t="str">
        <f t="shared" si="94"/>
        <v/>
      </c>
      <c r="BM336" s="95">
        <f>SUMIF(Calculs!$B$32:$B$36,TRIM(BL336),Calculs!$C$32:$C$36)</f>
        <v>0</v>
      </c>
      <c r="BN336" s="95">
        <f>IF(V336&lt;&gt;"",IF(LEFT(V336,1)="S", SUMIF(Calculs!$B$57:$B$61, TRIM(BL336), Calculs!$C$57:$C$61),0),0)</f>
        <v>0</v>
      </c>
      <c r="BO336" s="93" t="str">
        <f t="shared" si="95"/>
        <v>N</v>
      </c>
      <c r="BP336" s="95">
        <f t="shared" si="96"/>
        <v>0</v>
      </c>
      <c r="BQ336" s="95" t="e">
        <f t="shared" si="97"/>
        <v>#VALUE!</v>
      </c>
      <c r="BR336" s="95" t="e">
        <f t="shared" si="98"/>
        <v>#VALUE!</v>
      </c>
    </row>
    <row r="337" spans="1:70" ht="12.75" customHeight="1">
      <c r="A337" s="81"/>
      <c r="B337" s="107"/>
      <c r="C337" s="1"/>
      <c r="D337" s="1"/>
      <c r="E337" s="1"/>
      <c r="F337" s="1"/>
      <c r="G337" s="1"/>
      <c r="H337" s="34"/>
      <c r="I337" s="83"/>
      <c r="J337" s="83"/>
      <c r="K337" s="83"/>
      <c r="L337" s="83"/>
      <c r="M337" s="83"/>
      <c r="N337" s="83"/>
      <c r="O337" s="83"/>
      <c r="P337" s="83"/>
      <c r="Q337" s="83"/>
      <c r="R337" s="1"/>
      <c r="S337" s="84"/>
      <c r="T337" s="84"/>
      <c r="V337" s="84"/>
      <c r="W337" s="83"/>
      <c r="X337" s="83"/>
      <c r="Y337" s="83"/>
      <c r="Z337" s="1"/>
      <c r="AA337" s="1"/>
      <c r="AB337" s="3"/>
      <c r="AC337" s="84"/>
      <c r="AD337" s="84"/>
      <c r="AE337" s="84"/>
      <c r="AF337" s="85"/>
      <c r="AG337" s="86"/>
      <c r="AH337" s="86"/>
      <c r="AI337" s="86"/>
      <c r="AJ337" s="86"/>
      <c r="AK337" s="87"/>
      <c r="AL337" s="87"/>
      <c r="AM337" s="87"/>
      <c r="AN337" s="87"/>
      <c r="AO337" s="88"/>
      <c r="AP337" s="89"/>
      <c r="AQ337" s="90" t="str">
        <f t="shared" si="85"/>
        <v/>
      </c>
      <c r="AR337" s="91">
        <f t="shared" si="86"/>
        <v>2</v>
      </c>
      <c r="AS337" s="92" t="str">
        <f t="shared" si="87"/>
        <v/>
      </c>
      <c r="AT337" s="93">
        <f t="shared" si="88"/>
        <v>0</v>
      </c>
      <c r="AU337" s="93">
        <f t="shared" si="89"/>
        <v>0</v>
      </c>
      <c r="AV337" s="93" t="str">
        <f t="shared" si="90"/>
        <v>01N</v>
      </c>
      <c r="AW337" s="94" t="str">
        <f t="shared" si="91"/>
        <v/>
      </c>
      <c r="AX337" s="95">
        <f>SUMIF(Calculs!$B$2:$B$34,AW337,Calculs!$C$2:$C$34)</f>
        <v>0</v>
      </c>
      <c r="AY337" s="95">
        <f>IF(K337&lt;&gt;"",IF(LEFT(K337,1)="S", Calculs!$C$55,0),0)</f>
        <v>0</v>
      </c>
      <c r="AZ337" s="95">
        <f>IF(L337&lt;&gt;"",IF(LEFT(L337,1)="S", Calculs!$C$51,0),0)</f>
        <v>0</v>
      </c>
      <c r="BA337" s="95">
        <f>IF(M337&lt;&gt;"",IF(LEFT(M337,1)="S", Calculs!$C$52,0),0)</f>
        <v>0</v>
      </c>
      <c r="BB337" s="96" t="str">
        <f t="shared" si="92"/>
        <v/>
      </c>
      <c r="BC337" s="207" t="str">
        <f t="shared" si="93"/>
        <v/>
      </c>
      <c r="BD337" s="96">
        <f>SUMIF(Calculs!$B$2:$B$34,BB337,Calculs!$C$2:$C$34)</f>
        <v>0</v>
      </c>
      <c r="BE337" s="95">
        <f>IF(Q337&lt;&gt;"",IF(LEFT(Q337,1)="S", Calculs!$C$52,0),0)</f>
        <v>0</v>
      </c>
      <c r="BF337" s="95">
        <f>IF(R337&lt;&gt;"",IF(LEFT(R337,1)="S", Calculs!$C$51,0),0)</f>
        <v>0</v>
      </c>
      <c r="BG337" s="95">
        <f>SUMIF(Calculs!$B$41:$B$46,LEFT(S337,2),Calculs!$C$41:$C$46)</f>
        <v>0</v>
      </c>
      <c r="BH337" s="95">
        <f>IF(T337&lt;&gt;"",IF(LEFT(T337,1)="S", Calculs!$C$48,0),0)</f>
        <v>0</v>
      </c>
      <c r="BI337" s="95">
        <f>IF(W337&lt;&gt;"",IF(LEFT(W337,3)="ETT", Calculs!$C$37,0),0)</f>
        <v>0</v>
      </c>
      <c r="BJ337" s="95">
        <f>IF(X337&lt;&gt;"",IF(LEFT(X337,1)="S", Calculs!$C$51,0),0)</f>
        <v>0</v>
      </c>
      <c r="BK337" s="95">
        <f>IF(Y337&lt;&gt;"",IF(LEFT(Y337,1)="S", Calculs!$C$52,0),0)</f>
        <v>0</v>
      </c>
      <c r="BL337" s="96" t="str">
        <f t="shared" si="94"/>
        <v/>
      </c>
      <c r="BM337" s="95">
        <f>SUMIF(Calculs!$B$32:$B$36,TRIM(BL337),Calculs!$C$32:$C$36)</f>
        <v>0</v>
      </c>
      <c r="BN337" s="95">
        <f>IF(V337&lt;&gt;"",IF(LEFT(V337,1)="S", SUMIF(Calculs!$B$57:$B$61, TRIM(BL337), Calculs!$C$57:$C$61),0),0)</f>
        <v>0</v>
      </c>
      <c r="BO337" s="93" t="str">
        <f t="shared" si="95"/>
        <v>N</v>
      </c>
      <c r="BP337" s="95">
        <f t="shared" si="96"/>
        <v>0</v>
      </c>
      <c r="BQ337" s="95" t="e">
        <f t="shared" si="97"/>
        <v>#VALUE!</v>
      </c>
      <c r="BR337" s="95" t="e">
        <f t="shared" si="98"/>
        <v>#VALUE!</v>
      </c>
    </row>
    <row r="338" spans="1:70" ht="12.75" customHeight="1">
      <c r="A338" s="81"/>
      <c r="B338" s="107"/>
      <c r="C338" s="1"/>
      <c r="D338" s="1"/>
      <c r="E338" s="1"/>
      <c r="F338" s="1"/>
      <c r="G338" s="1"/>
      <c r="H338" s="34"/>
      <c r="I338" s="83"/>
      <c r="J338" s="83"/>
      <c r="K338" s="83"/>
      <c r="L338" s="83"/>
      <c r="M338" s="83"/>
      <c r="N338" s="83"/>
      <c r="O338" s="83"/>
      <c r="P338" s="83"/>
      <c r="Q338" s="83"/>
      <c r="R338" s="1"/>
      <c r="S338" s="84"/>
      <c r="T338" s="84"/>
      <c r="V338" s="84"/>
      <c r="W338" s="83"/>
      <c r="X338" s="83"/>
      <c r="Y338" s="83"/>
      <c r="Z338" s="1"/>
      <c r="AA338" s="1"/>
      <c r="AB338" s="3"/>
      <c r="AC338" s="84"/>
      <c r="AD338" s="84"/>
      <c r="AE338" s="84"/>
      <c r="AF338" s="85"/>
      <c r="AG338" s="86"/>
      <c r="AH338" s="86"/>
      <c r="AI338" s="86"/>
      <c r="AJ338" s="86"/>
      <c r="AK338" s="87"/>
      <c r="AL338" s="87"/>
      <c r="AM338" s="87"/>
      <c r="AN338" s="87"/>
      <c r="AO338" s="88"/>
      <c r="AP338" s="89"/>
      <c r="AQ338" s="90" t="str">
        <f t="shared" si="85"/>
        <v/>
      </c>
      <c r="AR338" s="91">
        <f t="shared" si="86"/>
        <v>2</v>
      </c>
      <c r="AS338" s="92" t="str">
        <f t="shared" si="87"/>
        <v/>
      </c>
      <c r="AT338" s="93">
        <f t="shared" si="88"/>
        <v>0</v>
      </c>
      <c r="AU338" s="93">
        <f t="shared" si="89"/>
        <v>0</v>
      </c>
      <c r="AV338" s="93" t="str">
        <f t="shared" si="90"/>
        <v>01N</v>
      </c>
      <c r="AW338" s="94" t="str">
        <f t="shared" si="91"/>
        <v/>
      </c>
      <c r="AX338" s="95">
        <f>SUMIF(Calculs!$B$2:$B$34,AW338,Calculs!$C$2:$C$34)</f>
        <v>0</v>
      </c>
      <c r="AY338" s="95">
        <f>IF(K338&lt;&gt;"",IF(LEFT(K338,1)="S", Calculs!$C$55,0),0)</f>
        <v>0</v>
      </c>
      <c r="AZ338" s="95">
        <f>IF(L338&lt;&gt;"",IF(LEFT(L338,1)="S", Calculs!$C$51,0),0)</f>
        <v>0</v>
      </c>
      <c r="BA338" s="95">
        <f>IF(M338&lt;&gt;"",IF(LEFT(M338,1)="S", Calculs!$C$52,0),0)</f>
        <v>0</v>
      </c>
      <c r="BB338" s="96" t="str">
        <f t="shared" si="92"/>
        <v/>
      </c>
      <c r="BC338" s="207" t="str">
        <f t="shared" si="93"/>
        <v/>
      </c>
      <c r="BD338" s="96">
        <f>SUMIF(Calculs!$B$2:$B$34,BB338,Calculs!$C$2:$C$34)</f>
        <v>0</v>
      </c>
      <c r="BE338" s="95">
        <f>IF(Q338&lt;&gt;"",IF(LEFT(Q338,1)="S", Calculs!$C$52,0),0)</f>
        <v>0</v>
      </c>
      <c r="BF338" s="95">
        <f>IF(R338&lt;&gt;"",IF(LEFT(R338,1)="S", Calculs!$C$51,0),0)</f>
        <v>0</v>
      </c>
      <c r="BG338" s="95">
        <f>SUMIF(Calculs!$B$41:$B$46,LEFT(S338,2),Calculs!$C$41:$C$46)</f>
        <v>0</v>
      </c>
      <c r="BH338" s="95">
        <f>IF(T338&lt;&gt;"",IF(LEFT(T338,1)="S", Calculs!$C$48,0),0)</f>
        <v>0</v>
      </c>
      <c r="BI338" s="95">
        <f>IF(W338&lt;&gt;"",IF(LEFT(W338,3)="ETT", Calculs!$C$37,0),0)</f>
        <v>0</v>
      </c>
      <c r="BJ338" s="95">
        <f>IF(X338&lt;&gt;"",IF(LEFT(X338,1)="S", Calculs!$C$51,0),0)</f>
        <v>0</v>
      </c>
      <c r="BK338" s="95">
        <f>IF(Y338&lt;&gt;"",IF(LEFT(Y338,1)="S", Calculs!$C$52,0),0)</f>
        <v>0</v>
      </c>
      <c r="BL338" s="96" t="str">
        <f t="shared" si="94"/>
        <v/>
      </c>
      <c r="BM338" s="95">
        <f>SUMIF(Calculs!$B$32:$B$36,TRIM(BL338),Calculs!$C$32:$C$36)</f>
        <v>0</v>
      </c>
      <c r="BN338" s="95">
        <f>IF(V338&lt;&gt;"",IF(LEFT(V338,1)="S", SUMIF(Calculs!$B$57:$B$61, TRIM(BL338), Calculs!$C$57:$C$61),0),0)</f>
        <v>0</v>
      </c>
      <c r="BO338" s="93" t="str">
        <f t="shared" si="95"/>
        <v>N</v>
      </c>
      <c r="BP338" s="95">
        <f t="shared" si="96"/>
        <v>0</v>
      </c>
      <c r="BQ338" s="95" t="e">
        <f t="shared" si="97"/>
        <v>#VALUE!</v>
      </c>
      <c r="BR338" s="95" t="e">
        <f t="shared" si="98"/>
        <v>#VALUE!</v>
      </c>
    </row>
    <row r="339" spans="1:70" ht="12.75" customHeight="1">
      <c r="A339" s="81"/>
      <c r="B339" s="107"/>
      <c r="C339" s="1"/>
      <c r="D339" s="1"/>
      <c r="E339" s="1"/>
      <c r="F339" s="1"/>
      <c r="G339" s="1"/>
      <c r="H339" s="34"/>
      <c r="I339" s="83"/>
      <c r="J339" s="83"/>
      <c r="K339" s="83"/>
      <c r="L339" s="83"/>
      <c r="M339" s="83"/>
      <c r="N339" s="83"/>
      <c r="O339" s="83"/>
      <c r="P339" s="83"/>
      <c r="Q339" s="83"/>
      <c r="R339" s="1"/>
      <c r="S339" s="84"/>
      <c r="T339" s="84"/>
      <c r="V339" s="84"/>
      <c r="W339" s="83"/>
      <c r="X339" s="83"/>
      <c r="Y339" s="83"/>
      <c r="Z339" s="1"/>
      <c r="AA339" s="1"/>
      <c r="AB339" s="3"/>
      <c r="AC339" s="84"/>
      <c r="AD339" s="84"/>
      <c r="AE339" s="84"/>
      <c r="AF339" s="85"/>
      <c r="AG339" s="86"/>
      <c r="AH339" s="86"/>
      <c r="AI339" s="86"/>
      <c r="AJ339" s="86"/>
      <c r="AK339" s="87"/>
      <c r="AL339" s="87"/>
      <c r="AM339" s="87"/>
      <c r="AN339" s="87"/>
      <c r="AO339" s="88"/>
      <c r="AP339" s="89"/>
      <c r="AQ339" s="90" t="str">
        <f t="shared" si="85"/>
        <v/>
      </c>
      <c r="AR339" s="91">
        <f t="shared" si="86"/>
        <v>2</v>
      </c>
      <c r="AS339" s="92" t="str">
        <f t="shared" si="87"/>
        <v/>
      </c>
      <c r="AT339" s="93">
        <f t="shared" si="88"/>
        <v>0</v>
      </c>
      <c r="AU339" s="93">
        <f t="shared" si="89"/>
        <v>0</v>
      </c>
      <c r="AV339" s="93" t="str">
        <f t="shared" si="90"/>
        <v>01N</v>
      </c>
      <c r="AW339" s="94" t="str">
        <f t="shared" si="91"/>
        <v/>
      </c>
      <c r="AX339" s="95">
        <f>SUMIF(Calculs!$B$2:$B$34,AW339,Calculs!$C$2:$C$34)</f>
        <v>0</v>
      </c>
      <c r="AY339" s="95">
        <f>IF(K339&lt;&gt;"",IF(LEFT(K339,1)="S", Calculs!$C$55,0),0)</f>
        <v>0</v>
      </c>
      <c r="AZ339" s="95">
        <f>IF(L339&lt;&gt;"",IF(LEFT(L339,1)="S", Calculs!$C$51,0),0)</f>
        <v>0</v>
      </c>
      <c r="BA339" s="95">
        <f>IF(M339&lt;&gt;"",IF(LEFT(M339,1)="S", Calculs!$C$52,0),0)</f>
        <v>0</v>
      </c>
      <c r="BB339" s="96" t="str">
        <f t="shared" si="92"/>
        <v/>
      </c>
      <c r="BC339" s="207" t="str">
        <f t="shared" si="93"/>
        <v/>
      </c>
      <c r="BD339" s="96">
        <f>SUMIF(Calculs!$B$2:$B$34,BB339,Calculs!$C$2:$C$34)</f>
        <v>0</v>
      </c>
      <c r="BE339" s="95">
        <f>IF(Q339&lt;&gt;"",IF(LEFT(Q339,1)="S", Calculs!$C$52,0),0)</f>
        <v>0</v>
      </c>
      <c r="BF339" s="95">
        <f>IF(R339&lt;&gt;"",IF(LEFT(R339,1)="S", Calculs!$C$51,0),0)</f>
        <v>0</v>
      </c>
      <c r="BG339" s="95">
        <f>SUMIF(Calculs!$B$41:$B$46,LEFT(S339,2),Calculs!$C$41:$C$46)</f>
        <v>0</v>
      </c>
      <c r="BH339" s="95">
        <f>IF(T339&lt;&gt;"",IF(LEFT(T339,1)="S", Calculs!$C$48,0),0)</f>
        <v>0</v>
      </c>
      <c r="BI339" s="95">
        <f>IF(W339&lt;&gt;"",IF(LEFT(W339,3)="ETT", Calculs!$C$37,0),0)</f>
        <v>0</v>
      </c>
      <c r="BJ339" s="95">
        <f>IF(X339&lt;&gt;"",IF(LEFT(X339,1)="S", Calculs!$C$51,0),0)</f>
        <v>0</v>
      </c>
      <c r="BK339" s="95">
        <f>IF(Y339&lt;&gt;"",IF(LEFT(Y339,1)="S", Calculs!$C$52,0),0)</f>
        <v>0</v>
      </c>
      <c r="BL339" s="96" t="str">
        <f t="shared" si="94"/>
        <v/>
      </c>
      <c r="BM339" s="95">
        <f>SUMIF(Calculs!$B$32:$B$36,TRIM(BL339),Calculs!$C$32:$C$36)</f>
        <v>0</v>
      </c>
      <c r="BN339" s="95">
        <f>IF(V339&lt;&gt;"",IF(LEFT(V339,1)="S", SUMIF(Calculs!$B$57:$B$61, TRIM(BL339), Calculs!$C$57:$C$61),0),0)</f>
        <v>0</v>
      </c>
      <c r="BO339" s="93" t="str">
        <f t="shared" si="95"/>
        <v>N</v>
      </c>
      <c r="BP339" s="95">
        <f t="shared" si="96"/>
        <v>0</v>
      </c>
      <c r="BQ339" s="95" t="e">
        <f t="shared" si="97"/>
        <v>#VALUE!</v>
      </c>
      <c r="BR339" s="95" t="e">
        <f t="shared" si="98"/>
        <v>#VALUE!</v>
      </c>
    </row>
    <row r="340" spans="1:70" ht="12.75" customHeight="1">
      <c r="A340" s="81"/>
      <c r="B340" s="107"/>
      <c r="C340" s="1"/>
      <c r="D340" s="1"/>
      <c r="E340" s="1"/>
      <c r="F340" s="1"/>
      <c r="G340" s="1"/>
      <c r="H340" s="34"/>
      <c r="I340" s="83"/>
      <c r="J340" s="83"/>
      <c r="K340" s="83"/>
      <c r="L340" s="83"/>
      <c r="M340" s="83"/>
      <c r="N340" s="83"/>
      <c r="O340" s="83"/>
      <c r="P340" s="83"/>
      <c r="Q340" s="83"/>
      <c r="R340" s="1"/>
      <c r="S340" s="84"/>
      <c r="T340" s="84"/>
      <c r="V340" s="84"/>
      <c r="W340" s="83"/>
      <c r="X340" s="83"/>
      <c r="Y340" s="83"/>
      <c r="Z340" s="1"/>
      <c r="AA340" s="1"/>
      <c r="AB340" s="3"/>
      <c r="AC340" s="84"/>
      <c r="AD340" s="84"/>
      <c r="AE340" s="84"/>
      <c r="AF340" s="85"/>
      <c r="AG340" s="86"/>
      <c r="AH340" s="86"/>
      <c r="AI340" s="86"/>
      <c r="AJ340" s="86"/>
      <c r="AK340" s="87"/>
      <c r="AL340" s="87"/>
      <c r="AM340" s="87"/>
      <c r="AN340" s="87"/>
      <c r="AO340" s="88"/>
      <c r="AP340" s="89"/>
      <c r="AQ340" s="90" t="str">
        <f t="shared" si="85"/>
        <v/>
      </c>
      <c r="AR340" s="91">
        <f t="shared" si="86"/>
        <v>2</v>
      </c>
      <c r="AS340" s="92" t="str">
        <f t="shared" si="87"/>
        <v/>
      </c>
      <c r="AT340" s="93">
        <f t="shared" si="88"/>
        <v>0</v>
      </c>
      <c r="AU340" s="93">
        <f t="shared" si="89"/>
        <v>0</v>
      </c>
      <c r="AV340" s="93" t="str">
        <f t="shared" si="90"/>
        <v>01N</v>
      </c>
      <c r="AW340" s="94" t="str">
        <f t="shared" si="91"/>
        <v/>
      </c>
      <c r="AX340" s="95">
        <f>SUMIF(Calculs!$B$2:$B$34,AW340,Calculs!$C$2:$C$34)</f>
        <v>0</v>
      </c>
      <c r="AY340" s="95">
        <f>IF(K340&lt;&gt;"",IF(LEFT(K340,1)="S", Calculs!$C$55,0),0)</f>
        <v>0</v>
      </c>
      <c r="AZ340" s="95">
        <f>IF(L340&lt;&gt;"",IF(LEFT(L340,1)="S", Calculs!$C$51,0),0)</f>
        <v>0</v>
      </c>
      <c r="BA340" s="95">
        <f>IF(M340&lt;&gt;"",IF(LEFT(M340,1)="S", Calculs!$C$52,0),0)</f>
        <v>0</v>
      </c>
      <c r="BB340" s="96" t="str">
        <f t="shared" si="92"/>
        <v/>
      </c>
      <c r="BC340" s="207" t="str">
        <f t="shared" si="93"/>
        <v/>
      </c>
      <c r="BD340" s="96">
        <f>SUMIF(Calculs!$B$2:$B$34,BB340,Calculs!$C$2:$C$34)</f>
        <v>0</v>
      </c>
      <c r="BE340" s="95">
        <f>IF(Q340&lt;&gt;"",IF(LEFT(Q340,1)="S", Calculs!$C$52,0),0)</f>
        <v>0</v>
      </c>
      <c r="BF340" s="95">
        <f>IF(R340&lt;&gt;"",IF(LEFT(R340,1)="S", Calculs!$C$51,0),0)</f>
        <v>0</v>
      </c>
      <c r="BG340" s="95">
        <f>SUMIF(Calculs!$B$41:$B$46,LEFT(S340,2),Calculs!$C$41:$C$46)</f>
        <v>0</v>
      </c>
      <c r="BH340" s="95">
        <f>IF(T340&lt;&gt;"",IF(LEFT(T340,1)="S", Calculs!$C$48,0),0)</f>
        <v>0</v>
      </c>
      <c r="BI340" s="95">
        <f>IF(W340&lt;&gt;"",IF(LEFT(W340,3)="ETT", Calculs!$C$37,0),0)</f>
        <v>0</v>
      </c>
      <c r="BJ340" s="95">
        <f>IF(X340&lt;&gt;"",IF(LEFT(X340,1)="S", Calculs!$C$51,0),0)</f>
        <v>0</v>
      </c>
      <c r="BK340" s="95">
        <f>IF(Y340&lt;&gt;"",IF(LEFT(Y340,1)="S", Calculs!$C$52,0),0)</f>
        <v>0</v>
      </c>
      <c r="BL340" s="96" t="str">
        <f t="shared" si="94"/>
        <v/>
      </c>
      <c r="BM340" s="95">
        <f>SUMIF(Calculs!$B$32:$B$36,TRIM(BL340),Calculs!$C$32:$C$36)</f>
        <v>0</v>
      </c>
      <c r="BN340" s="95">
        <f>IF(V340&lt;&gt;"",IF(LEFT(V340,1)="S", SUMIF(Calculs!$B$57:$B$61, TRIM(BL340), Calculs!$C$57:$C$61),0),0)</f>
        <v>0</v>
      </c>
      <c r="BO340" s="93" t="str">
        <f t="shared" si="95"/>
        <v>N</v>
      </c>
      <c r="BP340" s="95">
        <f t="shared" si="96"/>
        <v>0</v>
      </c>
      <c r="BQ340" s="95" t="e">
        <f t="shared" si="97"/>
        <v>#VALUE!</v>
      </c>
      <c r="BR340" s="95" t="e">
        <f t="shared" si="98"/>
        <v>#VALUE!</v>
      </c>
    </row>
    <row r="341" spans="1:70" ht="12.75" customHeight="1">
      <c r="A341" s="81"/>
      <c r="B341" s="107"/>
      <c r="C341" s="1"/>
      <c r="D341" s="1"/>
      <c r="E341" s="1"/>
      <c r="F341" s="1"/>
      <c r="G341" s="1"/>
      <c r="H341" s="34"/>
      <c r="I341" s="83"/>
      <c r="J341" s="83"/>
      <c r="K341" s="83"/>
      <c r="L341" s="83"/>
      <c r="M341" s="83"/>
      <c r="N341" s="83"/>
      <c r="O341" s="83"/>
      <c r="P341" s="83"/>
      <c r="Q341" s="83"/>
      <c r="R341" s="1"/>
      <c r="S341" s="84"/>
      <c r="T341" s="84"/>
      <c r="V341" s="84"/>
      <c r="W341" s="83"/>
      <c r="X341" s="83"/>
      <c r="Y341" s="83"/>
      <c r="Z341" s="1"/>
      <c r="AA341" s="1"/>
      <c r="AB341" s="3"/>
      <c r="AC341" s="84"/>
      <c r="AD341" s="84"/>
      <c r="AE341" s="84"/>
      <c r="AF341" s="85"/>
      <c r="AG341" s="86"/>
      <c r="AH341" s="86"/>
      <c r="AI341" s="86"/>
      <c r="AJ341" s="86"/>
      <c r="AK341" s="87"/>
      <c r="AL341" s="87"/>
      <c r="AM341" s="87"/>
      <c r="AN341" s="87"/>
      <c r="AO341" s="88"/>
      <c r="AP341" s="89"/>
      <c r="AQ341" s="90" t="str">
        <f t="shared" si="85"/>
        <v/>
      </c>
      <c r="AR341" s="91">
        <f t="shared" si="86"/>
        <v>2</v>
      </c>
      <c r="AS341" s="92" t="str">
        <f t="shared" si="87"/>
        <v/>
      </c>
      <c r="AT341" s="93">
        <f t="shared" si="88"/>
        <v>0</v>
      </c>
      <c r="AU341" s="93">
        <f t="shared" si="89"/>
        <v>0</v>
      </c>
      <c r="AV341" s="93" t="str">
        <f t="shared" si="90"/>
        <v>01N</v>
      </c>
      <c r="AW341" s="94" t="str">
        <f t="shared" si="91"/>
        <v/>
      </c>
      <c r="AX341" s="95">
        <f>SUMIF(Calculs!$B$2:$B$34,AW341,Calculs!$C$2:$C$34)</f>
        <v>0</v>
      </c>
      <c r="AY341" s="95">
        <f>IF(K341&lt;&gt;"",IF(LEFT(K341,1)="S", Calculs!$C$55,0),0)</f>
        <v>0</v>
      </c>
      <c r="AZ341" s="95">
        <f>IF(L341&lt;&gt;"",IF(LEFT(L341,1)="S", Calculs!$C$51,0),0)</f>
        <v>0</v>
      </c>
      <c r="BA341" s="95">
        <f>IF(M341&lt;&gt;"",IF(LEFT(M341,1)="S", Calculs!$C$52,0),0)</f>
        <v>0</v>
      </c>
      <c r="BB341" s="96" t="str">
        <f t="shared" si="92"/>
        <v/>
      </c>
      <c r="BC341" s="207" t="str">
        <f t="shared" si="93"/>
        <v/>
      </c>
      <c r="BD341" s="96">
        <f>SUMIF(Calculs!$B$2:$B$34,BB341,Calculs!$C$2:$C$34)</f>
        <v>0</v>
      </c>
      <c r="BE341" s="95">
        <f>IF(Q341&lt;&gt;"",IF(LEFT(Q341,1)="S", Calculs!$C$52,0),0)</f>
        <v>0</v>
      </c>
      <c r="BF341" s="95">
        <f>IF(R341&lt;&gt;"",IF(LEFT(R341,1)="S", Calculs!$C$51,0),0)</f>
        <v>0</v>
      </c>
      <c r="BG341" s="95">
        <f>SUMIF(Calculs!$B$41:$B$46,LEFT(S341,2),Calculs!$C$41:$C$46)</f>
        <v>0</v>
      </c>
      <c r="BH341" s="95">
        <f>IF(T341&lt;&gt;"",IF(LEFT(T341,1)="S", Calculs!$C$48,0),0)</f>
        <v>0</v>
      </c>
      <c r="BI341" s="95">
        <f>IF(W341&lt;&gt;"",IF(LEFT(W341,3)="ETT", Calculs!$C$37,0),0)</f>
        <v>0</v>
      </c>
      <c r="BJ341" s="95">
        <f>IF(X341&lt;&gt;"",IF(LEFT(X341,1)="S", Calculs!$C$51,0),0)</f>
        <v>0</v>
      </c>
      <c r="BK341" s="95">
        <f>IF(Y341&lt;&gt;"",IF(LEFT(Y341,1)="S", Calculs!$C$52,0),0)</f>
        <v>0</v>
      </c>
      <c r="BL341" s="96" t="str">
        <f t="shared" si="94"/>
        <v/>
      </c>
      <c r="BM341" s="95">
        <f>SUMIF(Calculs!$B$32:$B$36,TRIM(BL341),Calculs!$C$32:$C$36)</f>
        <v>0</v>
      </c>
      <c r="BN341" s="95">
        <f>IF(V341&lt;&gt;"",IF(LEFT(V341,1)="S", SUMIF(Calculs!$B$57:$B$61, TRIM(BL341), Calculs!$C$57:$C$61),0),0)</f>
        <v>0</v>
      </c>
      <c r="BO341" s="93" t="str">
        <f t="shared" si="95"/>
        <v>N</v>
      </c>
      <c r="BP341" s="95">
        <f t="shared" si="96"/>
        <v>0</v>
      </c>
      <c r="BQ341" s="95" t="e">
        <f t="shared" si="97"/>
        <v>#VALUE!</v>
      </c>
      <c r="BR341" s="95" t="e">
        <f t="shared" si="98"/>
        <v>#VALUE!</v>
      </c>
    </row>
    <row r="342" spans="1:70" ht="12.75" customHeight="1">
      <c r="A342" s="81"/>
      <c r="B342" s="107"/>
      <c r="C342" s="1"/>
      <c r="D342" s="1"/>
      <c r="E342" s="1"/>
      <c r="F342" s="1"/>
      <c r="G342" s="1"/>
      <c r="H342" s="34"/>
      <c r="I342" s="83"/>
      <c r="J342" s="83"/>
      <c r="K342" s="83"/>
      <c r="L342" s="83"/>
      <c r="M342" s="83"/>
      <c r="N342" s="83"/>
      <c r="O342" s="83"/>
      <c r="P342" s="83"/>
      <c r="Q342" s="83"/>
      <c r="R342" s="1"/>
      <c r="S342" s="84"/>
      <c r="T342" s="84"/>
      <c r="V342" s="84"/>
      <c r="W342" s="83"/>
      <c r="X342" s="83"/>
      <c r="Y342" s="83"/>
      <c r="Z342" s="1"/>
      <c r="AA342" s="1"/>
      <c r="AB342" s="3"/>
      <c r="AC342" s="84"/>
      <c r="AD342" s="84"/>
      <c r="AE342" s="84"/>
      <c r="AF342" s="85"/>
      <c r="AG342" s="86"/>
      <c r="AH342" s="86"/>
      <c r="AI342" s="86"/>
      <c r="AJ342" s="86"/>
      <c r="AK342" s="87"/>
      <c r="AL342" s="87"/>
      <c r="AM342" s="87"/>
      <c r="AN342" s="87"/>
      <c r="AO342" s="88"/>
      <c r="AP342" s="89"/>
      <c r="AQ342" s="90" t="str">
        <f t="shared" si="85"/>
        <v/>
      </c>
      <c r="AR342" s="91">
        <f t="shared" si="86"/>
        <v>2</v>
      </c>
      <c r="AS342" s="92" t="str">
        <f t="shared" si="87"/>
        <v/>
      </c>
      <c r="AT342" s="93">
        <f t="shared" si="88"/>
        <v>0</v>
      </c>
      <c r="AU342" s="93">
        <f t="shared" si="89"/>
        <v>0</v>
      </c>
      <c r="AV342" s="93" t="str">
        <f t="shared" si="90"/>
        <v>01N</v>
      </c>
      <c r="AW342" s="94" t="str">
        <f t="shared" si="91"/>
        <v/>
      </c>
      <c r="AX342" s="95">
        <f>SUMIF(Calculs!$B$2:$B$34,AW342,Calculs!$C$2:$C$34)</f>
        <v>0</v>
      </c>
      <c r="AY342" s="95">
        <f>IF(K342&lt;&gt;"",IF(LEFT(K342,1)="S", Calculs!$C$55,0),0)</f>
        <v>0</v>
      </c>
      <c r="AZ342" s="95">
        <f>IF(L342&lt;&gt;"",IF(LEFT(L342,1)="S", Calculs!$C$51,0),0)</f>
        <v>0</v>
      </c>
      <c r="BA342" s="95">
        <f>IF(M342&lt;&gt;"",IF(LEFT(M342,1)="S", Calculs!$C$52,0),0)</f>
        <v>0</v>
      </c>
      <c r="BB342" s="96" t="str">
        <f t="shared" si="92"/>
        <v/>
      </c>
      <c r="BC342" s="207" t="str">
        <f t="shared" si="93"/>
        <v/>
      </c>
      <c r="BD342" s="96">
        <f>SUMIF(Calculs!$B$2:$B$34,BB342,Calculs!$C$2:$C$34)</f>
        <v>0</v>
      </c>
      <c r="BE342" s="95">
        <f>IF(Q342&lt;&gt;"",IF(LEFT(Q342,1)="S", Calculs!$C$52,0),0)</f>
        <v>0</v>
      </c>
      <c r="BF342" s="95">
        <f>IF(R342&lt;&gt;"",IF(LEFT(R342,1)="S", Calculs!$C$51,0),0)</f>
        <v>0</v>
      </c>
      <c r="BG342" s="95">
        <f>SUMIF(Calculs!$B$41:$B$46,LEFT(S342,2),Calculs!$C$41:$C$46)</f>
        <v>0</v>
      </c>
      <c r="BH342" s="95">
        <f>IF(T342&lt;&gt;"",IF(LEFT(T342,1)="S", Calculs!$C$48,0),0)</f>
        <v>0</v>
      </c>
      <c r="BI342" s="95">
        <f>IF(W342&lt;&gt;"",IF(LEFT(W342,3)="ETT", Calculs!$C$37,0),0)</f>
        <v>0</v>
      </c>
      <c r="BJ342" s="95">
        <f>IF(X342&lt;&gt;"",IF(LEFT(X342,1)="S", Calculs!$C$51,0),0)</f>
        <v>0</v>
      </c>
      <c r="BK342" s="95">
        <f>IF(Y342&lt;&gt;"",IF(LEFT(Y342,1)="S", Calculs!$C$52,0),0)</f>
        <v>0</v>
      </c>
      <c r="BL342" s="96" t="str">
        <f t="shared" si="94"/>
        <v/>
      </c>
      <c r="BM342" s="95">
        <f>SUMIF(Calculs!$B$32:$B$36,TRIM(BL342),Calculs!$C$32:$C$36)</f>
        <v>0</v>
      </c>
      <c r="BN342" s="95">
        <f>IF(V342&lt;&gt;"",IF(LEFT(V342,1)="S", SUMIF(Calculs!$B$57:$B$61, TRIM(BL342), Calculs!$C$57:$C$61),0),0)</f>
        <v>0</v>
      </c>
      <c r="BO342" s="93" t="str">
        <f t="shared" si="95"/>
        <v>N</v>
      </c>
      <c r="BP342" s="95">
        <f t="shared" si="96"/>
        <v>0</v>
      </c>
      <c r="BQ342" s="95" t="e">
        <f t="shared" si="97"/>
        <v>#VALUE!</v>
      </c>
      <c r="BR342" s="95" t="e">
        <f t="shared" si="98"/>
        <v>#VALUE!</v>
      </c>
    </row>
    <row r="343" spans="1:70" ht="12.75" customHeight="1">
      <c r="A343" s="81"/>
      <c r="B343" s="107"/>
      <c r="C343" s="1"/>
      <c r="D343" s="1"/>
      <c r="E343" s="1"/>
      <c r="F343" s="1"/>
      <c r="G343" s="1"/>
      <c r="H343" s="34"/>
      <c r="I343" s="83"/>
      <c r="J343" s="83"/>
      <c r="K343" s="83"/>
      <c r="L343" s="83"/>
      <c r="M343" s="83"/>
      <c r="N343" s="83"/>
      <c r="O343" s="83"/>
      <c r="P343" s="83"/>
      <c r="Q343" s="83"/>
      <c r="R343" s="1"/>
      <c r="S343" s="84"/>
      <c r="T343" s="84"/>
      <c r="V343" s="84"/>
      <c r="W343" s="83"/>
      <c r="X343" s="83"/>
      <c r="Y343" s="83"/>
      <c r="Z343" s="1"/>
      <c r="AA343" s="1"/>
      <c r="AB343" s="3"/>
      <c r="AC343" s="84"/>
      <c r="AD343" s="84"/>
      <c r="AE343" s="84"/>
      <c r="AF343" s="85"/>
      <c r="AG343" s="86"/>
      <c r="AH343" s="86"/>
      <c r="AI343" s="86"/>
      <c r="AJ343" s="86"/>
      <c r="AK343" s="87"/>
      <c r="AL343" s="87"/>
      <c r="AM343" s="87"/>
      <c r="AN343" s="87"/>
      <c r="AO343" s="88"/>
      <c r="AP343" s="89"/>
      <c r="AQ343" s="90" t="str">
        <f t="shared" si="85"/>
        <v/>
      </c>
      <c r="AR343" s="91">
        <f t="shared" si="86"/>
        <v>2</v>
      </c>
      <c r="AS343" s="92" t="str">
        <f t="shared" si="87"/>
        <v/>
      </c>
      <c r="AT343" s="93">
        <f t="shared" si="88"/>
        <v>0</v>
      </c>
      <c r="AU343" s="93">
        <f t="shared" si="89"/>
        <v>0</v>
      </c>
      <c r="AV343" s="93" t="str">
        <f t="shared" si="90"/>
        <v>01N</v>
      </c>
      <c r="AW343" s="94" t="str">
        <f t="shared" si="91"/>
        <v/>
      </c>
      <c r="AX343" s="95">
        <f>SUMIF(Calculs!$B$2:$B$34,AW343,Calculs!$C$2:$C$34)</f>
        <v>0</v>
      </c>
      <c r="AY343" s="95">
        <f>IF(K343&lt;&gt;"",IF(LEFT(K343,1)="S", Calculs!$C$55,0),0)</f>
        <v>0</v>
      </c>
      <c r="AZ343" s="95">
        <f>IF(L343&lt;&gt;"",IF(LEFT(L343,1)="S", Calculs!$C$51,0),0)</f>
        <v>0</v>
      </c>
      <c r="BA343" s="95">
        <f>IF(M343&lt;&gt;"",IF(LEFT(M343,1)="S", Calculs!$C$52,0),0)</f>
        <v>0</v>
      </c>
      <c r="BB343" s="96" t="str">
        <f t="shared" si="92"/>
        <v/>
      </c>
      <c r="BC343" s="207" t="str">
        <f t="shared" si="93"/>
        <v/>
      </c>
      <c r="BD343" s="96">
        <f>SUMIF(Calculs!$B$2:$B$34,BB343,Calculs!$C$2:$C$34)</f>
        <v>0</v>
      </c>
      <c r="BE343" s="95">
        <f>IF(Q343&lt;&gt;"",IF(LEFT(Q343,1)="S", Calculs!$C$52,0),0)</f>
        <v>0</v>
      </c>
      <c r="BF343" s="95">
        <f>IF(R343&lt;&gt;"",IF(LEFT(R343,1)="S", Calculs!$C$51,0),0)</f>
        <v>0</v>
      </c>
      <c r="BG343" s="95">
        <f>SUMIF(Calculs!$B$41:$B$46,LEFT(S343,2),Calculs!$C$41:$C$46)</f>
        <v>0</v>
      </c>
      <c r="BH343" s="95">
        <f>IF(T343&lt;&gt;"",IF(LEFT(T343,1)="S", Calculs!$C$48,0),0)</f>
        <v>0</v>
      </c>
      <c r="BI343" s="95">
        <f>IF(W343&lt;&gt;"",IF(LEFT(W343,3)="ETT", Calculs!$C$37,0),0)</f>
        <v>0</v>
      </c>
      <c r="BJ343" s="95">
        <f>IF(X343&lt;&gt;"",IF(LEFT(X343,1)="S", Calculs!$C$51,0),0)</f>
        <v>0</v>
      </c>
      <c r="BK343" s="95">
        <f>IF(Y343&lt;&gt;"",IF(LEFT(Y343,1)="S", Calculs!$C$52,0),0)</f>
        <v>0</v>
      </c>
      <c r="BL343" s="96" t="str">
        <f t="shared" si="94"/>
        <v/>
      </c>
      <c r="BM343" s="95">
        <f>SUMIF(Calculs!$B$32:$B$36,TRIM(BL343),Calculs!$C$32:$C$36)</f>
        <v>0</v>
      </c>
      <c r="BN343" s="95">
        <f>IF(V343&lt;&gt;"",IF(LEFT(V343,1)="S", SUMIF(Calculs!$B$57:$B$61, TRIM(BL343), Calculs!$C$57:$C$61),0),0)</f>
        <v>0</v>
      </c>
      <c r="BO343" s="93" t="str">
        <f t="shared" si="95"/>
        <v>N</v>
      </c>
      <c r="BP343" s="95">
        <f t="shared" si="96"/>
        <v>0</v>
      </c>
      <c r="BQ343" s="95" t="e">
        <f t="shared" si="97"/>
        <v>#VALUE!</v>
      </c>
      <c r="BR343" s="95" t="e">
        <f t="shared" si="98"/>
        <v>#VALUE!</v>
      </c>
    </row>
    <row r="344" spans="1:70" ht="12.75" customHeight="1">
      <c r="A344" s="81"/>
      <c r="B344" s="107"/>
      <c r="C344" s="1"/>
      <c r="D344" s="1"/>
      <c r="E344" s="1"/>
      <c r="F344" s="1"/>
      <c r="G344" s="1"/>
      <c r="H344" s="34"/>
      <c r="I344" s="83"/>
      <c r="J344" s="83"/>
      <c r="K344" s="83"/>
      <c r="L344" s="83"/>
      <c r="M344" s="83"/>
      <c r="N344" s="83"/>
      <c r="O344" s="83"/>
      <c r="P344" s="83"/>
      <c r="Q344" s="83"/>
      <c r="R344" s="1"/>
      <c r="S344" s="84"/>
      <c r="T344" s="84"/>
      <c r="V344" s="84"/>
      <c r="W344" s="83"/>
      <c r="X344" s="83"/>
      <c r="Y344" s="83"/>
      <c r="Z344" s="1"/>
      <c r="AA344" s="1"/>
      <c r="AB344" s="3"/>
      <c r="AC344" s="84"/>
      <c r="AD344" s="84"/>
      <c r="AE344" s="84"/>
      <c r="AF344" s="85"/>
      <c r="AG344" s="86"/>
      <c r="AH344" s="86"/>
      <c r="AI344" s="86"/>
      <c r="AJ344" s="86"/>
      <c r="AK344" s="87"/>
      <c r="AL344" s="87"/>
      <c r="AM344" s="87"/>
      <c r="AN344" s="87"/>
      <c r="AO344" s="88"/>
      <c r="AP344" s="89"/>
      <c r="AQ344" s="90" t="str">
        <f t="shared" si="85"/>
        <v/>
      </c>
      <c r="AR344" s="91">
        <f t="shared" si="86"/>
        <v>2</v>
      </c>
      <c r="AS344" s="92" t="str">
        <f t="shared" si="87"/>
        <v/>
      </c>
      <c r="AT344" s="93">
        <f t="shared" si="88"/>
        <v>0</v>
      </c>
      <c r="AU344" s="93">
        <f t="shared" si="89"/>
        <v>0</v>
      </c>
      <c r="AV344" s="93" t="str">
        <f t="shared" si="90"/>
        <v>01N</v>
      </c>
      <c r="AW344" s="94" t="str">
        <f t="shared" si="91"/>
        <v/>
      </c>
      <c r="AX344" s="95">
        <f>SUMIF(Calculs!$B$2:$B$34,AW344,Calculs!$C$2:$C$34)</f>
        <v>0</v>
      </c>
      <c r="AY344" s="95">
        <f>IF(K344&lt;&gt;"",IF(LEFT(K344,1)="S", Calculs!$C$55,0),0)</f>
        <v>0</v>
      </c>
      <c r="AZ344" s="95">
        <f>IF(L344&lt;&gt;"",IF(LEFT(L344,1)="S", Calculs!$C$51,0),0)</f>
        <v>0</v>
      </c>
      <c r="BA344" s="95">
        <f>IF(M344&lt;&gt;"",IF(LEFT(M344,1)="S", Calculs!$C$52,0),0)</f>
        <v>0</v>
      </c>
      <c r="BB344" s="96" t="str">
        <f t="shared" si="92"/>
        <v/>
      </c>
      <c r="BC344" s="207" t="str">
        <f t="shared" si="93"/>
        <v/>
      </c>
      <c r="BD344" s="96">
        <f>SUMIF(Calculs!$B$2:$B$34,BB344,Calculs!$C$2:$C$34)</f>
        <v>0</v>
      </c>
      <c r="BE344" s="95">
        <f>IF(Q344&lt;&gt;"",IF(LEFT(Q344,1)="S", Calculs!$C$52,0),0)</f>
        <v>0</v>
      </c>
      <c r="BF344" s="95">
        <f>IF(R344&lt;&gt;"",IF(LEFT(R344,1)="S", Calculs!$C$51,0),0)</f>
        <v>0</v>
      </c>
      <c r="BG344" s="95">
        <f>SUMIF(Calculs!$B$41:$B$46,LEFT(S344,2),Calculs!$C$41:$C$46)</f>
        <v>0</v>
      </c>
      <c r="BH344" s="95">
        <f>IF(T344&lt;&gt;"",IF(LEFT(T344,1)="S", Calculs!$C$48,0),0)</f>
        <v>0</v>
      </c>
      <c r="BI344" s="95">
        <f>IF(W344&lt;&gt;"",IF(LEFT(W344,3)="ETT", Calculs!$C$37,0),0)</f>
        <v>0</v>
      </c>
      <c r="BJ344" s="95">
        <f>IF(X344&lt;&gt;"",IF(LEFT(X344,1)="S", Calculs!$C$51,0),0)</f>
        <v>0</v>
      </c>
      <c r="BK344" s="95">
        <f>IF(Y344&lt;&gt;"",IF(LEFT(Y344,1)="S", Calculs!$C$52,0),0)</f>
        <v>0</v>
      </c>
      <c r="BL344" s="96" t="str">
        <f t="shared" si="94"/>
        <v/>
      </c>
      <c r="BM344" s="95">
        <f>SUMIF(Calculs!$B$32:$B$36,TRIM(BL344),Calculs!$C$32:$C$36)</f>
        <v>0</v>
      </c>
      <c r="BN344" s="95">
        <f>IF(V344&lt;&gt;"",IF(LEFT(V344,1)="S", SUMIF(Calculs!$B$57:$B$61, TRIM(BL344), Calculs!$C$57:$C$61),0),0)</f>
        <v>0</v>
      </c>
      <c r="BO344" s="93" t="str">
        <f t="shared" si="95"/>
        <v>N</v>
      </c>
      <c r="BP344" s="95">
        <f t="shared" si="96"/>
        <v>0</v>
      </c>
      <c r="BQ344" s="95" t="e">
        <f t="shared" si="97"/>
        <v>#VALUE!</v>
      </c>
      <c r="BR344" s="95" t="e">
        <f t="shared" si="98"/>
        <v>#VALUE!</v>
      </c>
    </row>
    <row r="345" spans="1:70" ht="12.75" customHeight="1">
      <c r="A345" s="81"/>
      <c r="B345" s="107"/>
      <c r="C345" s="1"/>
      <c r="D345" s="1"/>
      <c r="E345" s="1"/>
      <c r="F345" s="1"/>
      <c r="G345" s="1"/>
      <c r="H345" s="34"/>
      <c r="I345" s="83"/>
      <c r="J345" s="83"/>
      <c r="K345" s="83"/>
      <c r="L345" s="83"/>
      <c r="M345" s="83"/>
      <c r="N345" s="83"/>
      <c r="O345" s="83"/>
      <c r="P345" s="83"/>
      <c r="Q345" s="83"/>
      <c r="R345" s="1"/>
      <c r="S345" s="84"/>
      <c r="T345" s="84"/>
      <c r="V345" s="84"/>
      <c r="W345" s="83"/>
      <c r="X345" s="83"/>
      <c r="Y345" s="83"/>
      <c r="Z345" s="1"/>
      <c r="AA345" s="1"/>
      <c r="AB345" s="3"/>
      <c r="AC345" s="84"/>
      <c r="AD345" s="84"/>
      <c r="AE345" s="84"/>
      <c r="AF345" s="85"/>
      <c r="AG345" s="86"/>
      <c r="AH345" s="86"/>
      <c r="AI345" s="86"/>
      <c r="AJ345" s="86"/>
      <c r="AK345" s="87"/>
      <c r="AL345" s="87"/>
      <c r="AM345" s="87"/>
      <c r="AN345" s="87"/>
      <c r="AO345" s="88"/>
      <c r="AP345" s="89"/>
      <c r="AQ345" s="90" t="str">
        <f t="shared" si="85"/>
        <v/>
      </c>
      <c r="AR345" s="91">
        <f t="shared" si="86"/>
        <v>2</v>
      </c>
      <c r="AS345" s="92" t="str">
        <f t="shared" si="87"/>
        <v/>
      </c>
      <c r="AT345" s="93">
        <f t="shared" si="88"/>
        <v>0</v>
      </c>
      <c r="AU345" s="93">
        <f t="shared" si="89"/>
        <v>0</v>
      </c>
      <c r="AV345" s="93" t="str">
        <f t="shared" si="90"/>
        <v>01N</v>
      </c>
      <c r="AW345" s="94" t="str">
        <f t="shared" si="91"/>
        <v/>
      </c>
      <c r="AX345" s="95">
        <f>SUMIF(Calculs!$B$2:$B$34,AW345,Calculs!$C$2:$C$34)</f>
        <v>0</v>
      </c>
      <c r="AY345" s="95">
        <f>IF(K345&lt;&gt;"",IF(LEFT(K345,1)="S", Calculs!$C$55,0),0)</f>
        <v>0</v>
      </c>
      <c r="AZ345" s="95">
        <f>IF(L345&lt;&gt;"",IF(LEFT(L345,1)="S", Calculs!$C$51,0),0)</f>
        <v>0</v>
      </c>
      <c r="BA345" s="95">
        <f>IF(M345&lt;&gt;"",IF(LEFT(M345,1)="S", Calculs!$C$52,0),0)</f>
        <v>0</v>
      </c>
      <c r="BB345" s="96" t="str">
        <f t="shared" si="92"/>
        <v/>
      </c>
      <c r="BC345" s="207" t="str">
        <f t="shared" si="93"/>
        <v/>
      </c>
      <c r="BD345" s="96">
        <f>SUMIF(Calculs!$B$2:$B$34,BB345,Calculs!$C$2:$C$34)</f>
        <v>0</v>
      </c>
      <c r="BE345" s="95">
        <f>IF(Q345&lt;&gt;"",IF(LEFT(Q345,1)="S", Calculs!$C$52,0),0)</f>
        <v>0</v>
      </c>
      <c r="BF345" s="95">
        <f>IF(R345&lt;&gt;"",IF(LEFT(R345,1)="S", Calculs!$C$51,0),0)</f>
        <v>0</v>
      </c>
      <c r="BG345" s="95">
        <f>SUMIF(Calculs!$B$41:$B$46,LEFT(S345,2),Calculs!$C$41:$C$46)</f>
        <v>0</v>
      </c>
      <c r="BH345" s="95">
        <f>IF(T345&lt;&gt;"",IF(LEFT(T345,1)="S", Calculs!$C$48,0),0)</f>
        <v>0</v>
      </c>
      <c r="BI345" s="95">
        <f>IF(W345&lt;&gt;"",IF(LEFT(W345,3)="ETT", Calculs!$C$37,0),0)</f>
        <v>0</v>
      </c>
      <c r="BJ345" s="95">
        <f>IF(X345&lt;&gt;"",IF(LEFT(X345,1)="S", Calculs!$C$51,0),0)</f>
        <v>0</v>
      </c>
      <c r="BK345" s="95">
        <f>IF(Y345&lt;&gt;"",IF(LEFT(Y345,1)="S", Calculs!$C$52,0),0)</f>
        <v>0</v>
      </c>
      <c r="BL345" s="96" t="str">
        <f t="shared" si="94"/>
        <v/>
      </c>
      <c r="BM345" s="95">
        <f>SUMIF(Calculs!$B$32:$B$36,TRIM(BL345),Calculs!$C$32:$C$36)</f>
        <v>0</v>
      </c>
      <c r="BN345" s="95">
        <f>IF(V345&lt;&gt;"",IF(LEFT(V345,1)="S", SUMIF(Calculs!$B$57:$B$61, TRIM(BL345), Calculs!$C$57:$C$61),0),0)</f>
        <v>0</v>
      </c>
      <c r="BO345" s="93" t="str">
        <f t="shared" si="95"/>
        <v>N</v>
      </c>
      <c r="BP345" s="95">
        <f t="shared" si="96"/>
        <v>0</v>
      </c>
      <c r="BQ345" s="95" t="e">
        <f t="shared" si="97"/>
        <v>#VALUE!</v>
      </c>
      <c r="BR345" s="95" t="e">
        <f t="shared" si="98"/>
        <v>#VALUE!</v>
      </c>
    </row>
    <row r="346" spans="1:70" ht="12.75" customHeight="1">
      <c r="A346" s="81"/>
      <c r="B346" s="107"/>
      <c r="C346" s="1"/>
      <c r="D346" s="1"/>
      <c r="E346" s="1"/>
      <c r="F346" s="1"/>
      <c r="G346" s="1"/>
      <c r="H346" s="34"/>
      <c r="I346" s="83"/>
      <c r="J346" s="83"/>
      <c r="K346" s="83"/>
      <c r="L346" s="83"/>
      <c r="M346" s="83"/>
      <c r="N346" s="83"/>
      <c r="O346" s="83"/>
      <c r="P346" s="83"/>
      <c r="Q346" s="83"/>
      <c r="R346" s="1"/>
      <c r="S346" s="84"/>
      <c r="T346" s="84"/>
      <c r="V346" s="84"/>
      <c r="W346" s="83"/>
      <c r="X346" s="83"/>
      <c r="Y346" s="83"/>
      <c r="Z346" s="1"/>
      <c r="AA346" s="1"/>
      <c r="AB346" s="3"/>
      <c r="AC346" s="84"/>
      <c r="AD346" s="84"/>
      <c r="AE346" s="84"/>
      <c r="AF346" s="85"/>
      <c r="AG346" s="86"/>
      <c r="AH346" s="86"/>
      <c r="AI346" s="86"/>
      <c r="AJ346" s="86"/>
      <c r="AK346" s="87"/>
      <c r="AL346" s="87"/>
      <c r="AM346" s="87"/>
      <c r="AN346" s="87"/>
      <c r="AO346" s="88"/>
      <c r="AP346" s="89"/>
      <c r="AQ346" s="90" t="str">
        <f t="shared" si="85"/>
        <v/>
      </c>
      <c r="AR346" s="91">
        <f t="shared" si="86"/>
        <v>2</v>
      </c>
      <c r="AS346" s="92" t="str">
        <f t="shared" si="87"/>
        <v/>
      </c>
      <c r="AT346" s="93">
        <f t="shared" si="88"/>
        <v>0</v>
      </c>
      <c r="AU346" s="93">
        <f t="shared" si="89"/>
        <v>0</v>
      </c>
      <c r="AV346" s="93" t="str">
        <f t="shared" si="90"/>
        <v>01N</v>
      </c>
      <c r="AW346" s="94" t="str">
        <f t="shared" si="91"/>
        <v/>
      </c>
      <c r="AX346" s="95">
        <f>SUMIF(Calculs!$B$2:$B$34,AW346,Calculs!$C$2:$C$34)</f>
        <v>0</v>
      </c>
      <c r="AY346" s="95">
        <f>IF(K346&lt;&gt;"",IF(LEFT(K346,1)="S", Calculs!$C$55,0),0)</f>
        <v>0</v>
      </c>
      <c r="AZ346" s="95">
        <f>IF(L346&lt;&gt;"",IF(LEFT(L346,1)="S", Calculs!$C$51,0),0)</f>
        <v>0</v>
      </c>
      <c r="BA346" s="95">
        <f>IF(M346&lt;&gt;"",IF(LEFT(M346,1)="S", Calculs!$C$52,0),0)</f>
        <v>0</v>
      </c>
      <c r="BB346" s="96" t="str">
        <f t="shared" si="92"/>
        <v/>
      </c>
      <c r="BC346" s="207" t="str">
        <f t="shared" si="93"/>
        <v/>
      </c>
      <c r="BD346" s="96">
        <f>SUMIF(Calculs!$B$2:$B$34,BB346,Calculs!$C$2:$C$34)</f>
        <v>0</v>
      </c>
      <c r="BE346" s="95">
        <f>IF(Q346&lt;&gt;"",IF(LEFT(Q346,1)="S", Calculs!$C$52,0),0)</f>
        <v>0</v>
      </c>
      <c r="BF346" s="95">
        <f>IF(R346&lt;&gt;"",IF(LEFT(R346,1)="S", Calculs!$C$51,0),0)</f>
        <v>0</v>
      </c>
      <c r="BG346" s="95">
        <f>SUMIF(Calculs!$B$41:$B$46,LEFT(S346,2),Calculs!$C$41:$C$46)</f>
        <v>0</v>
      </c>
      <c r="BH346" s="95">
        <f>IF(T346&lt;&gt;"",IF(LEFT(T346,1)="S", Calculs!$C$48,0),0)</f>
        <v>0</v>
      </c>
      <c r="BI346" s="95">
        <f>IF(W346&lt;&gt;"",IF(LEFT(W346,3)="ETT", Calculs!$C$37,0),0)</f>
        <v>0</v>
      </c>
      <c r="BJ346" s="95">
        <f>IF(X346&lt;&gt;"",IF(LEFT(X346,1)="S", Calculs!$C$51,0),0)</f>
        <v>0</v>
      </c>
      <c r="BK346" s="95">
        <f>IF(Y346&lt;&gt;"",IF(LEFT(Y346,1)="S", Calculs!$C$52,0),0)</f>
        <v>0</v>
      </c>
      <c r="BL346" s="96" t="str">
        <f t="shared" si="94"/>
        <v/>
      </c>
      <c r="BM346" s="95">
        <f>SUMIF(Calculs!$B$32:$B$36,TRIM(BL346),Calculs!$C$32:$C$36)</f>
        <v>0</v>
      </c>
      <c r="BN346" s="95">
        <f>IF(V346&lt;&gt;"",IF(LEFT(V346,1)="S", SUMIF(Calculs!$B$57:$B$61, TRIM(BL346), Calculs!$C$57:$C$61),0),0)</f>
        <v>0</v>
      </c>
      <c r="BO346" s="93" t="str">
        <f t="shared" si="95"/>
        <v>N</v>
      </c>
      <c r="BP346" s="95">
        <f t="shared" si="96"/>
        <v>0</v>
      </c>
      <c r="BQ346" s="95" t="e">
        <f t="shared" si="97"/>
        <v>#VALUE!</v>
      </c>
      <c r="BR346" s="95" t="e">
        <f t="shared" si="98"/>
        <v>#VALUE!</v>
      </c>
    </row>
    <row r="347" spans="1:70" ht="12.75" customHeight="1">
      <c r="A347" s="81"/>
      <c r="B347" s="107"/>
      <c r="C347" s="1"/>
      <c r="D347" s="1"/>
      <c r="E347" s="1"/>
      <c r="F347" s="1"/>
      <c r="G347" s="1"/>
      <c r="H347" s="34"/>
      <c r="I347" s="83"/>
      <c r="J347" s="83"/>
      <c r="K347" s="83"/>
      <c r="L347" s="83"/>
      <c r="M347" s="83"/>
      <c r="N347" s="83"/>
      <c r="O347" s="83"/>
      <c r="P347" s="83"/>
      <c r="Q347" s="83"/>
      <c r="R347" s="1"/>
      <c r="S347" s="84"/>
      <c r="T347" s="84"/>
      <c r="V347" s="84"/>
      <c r="W347" s="83"/>
      <c r="X347" s="83"/>
      <c r="Y347" s="83"/>
      <c r="Z347" s="1"/>
      <c r="AA347" s="1"/>
      <c r="AB347" s="3"/>
      <c r="AC347" s="84"/>
      <c r="AD347" s="84"/>
      <c r="AE347" s="84"/>
      <c r="AF347" s="85"/>
      <c r="AG347" s="86"/>
      <c r="AH347" s="86"/>
      <c r="AI347" s="86"/>
      <c r="AJ347" s="86"/>
      <c r="AK347" s="87"/>
      <c r="AL347" s="87"/>
      <c r="AM347" s="87"/>
      <c r="AN347" s="87"/>
      <c r="AO347" s="88"/>
      <c r="AP347" s="89"/>
      <c r="AQ347" s="90" t="str">
        <f t="shared" si="85"/>
        <v/>
      </c>
      <c r="AR347" s="91">
        <f t="shared" si="86"/>
        <v>2</v>
      </c>
      <c r="AS347" s="92" t="str">
        <f t="shared" si="87"/>
        <v/>
      </c>
      <c r="AT347" s="93">
        <f t="shared" si="88"/>
        <v>0</v>
      </c>
      <c r="AU347" s="93">
        <f t="shared" si="89"/>
        <v>0</v>
      </c>
      <c r="AV347" s="93" t="str">
        <f t="shared" si="90"/>
        <v>01N</v>
      </c>
      <c r="AW347" s="94" t="str">
        <f t="shared" si="91"/>
        <v/>
      </c>
      <c r="AX347" s="95">
        <f>SUMIF(Calculs!$B$2:$B$34,AW347,Calculs!$C$2:$C$34)</f>
        <v>0</v>
      </c>
      <c r="AY347" s="95">
        <f>IF(K347&lt;&gt;"",IF(LEFT(K347,1)="S", Calculs!$C$55,0),0)</f>
        <v>0</v>
      </c>
      <c r="AZ347" s="95">
        <f>IF(L347&lt;&gt;"",IF(LEFT(L347,1)="S", Calculs!$C$51,0),0)</f>
        <v>0</v>
      </c>
      <c r="BA347" s="95">
        <f>IF(M347&lt;&gt;"",IF(LEFT(M347,1)="S", Calculs!$C$52,0),0)</f>
        <v>0</v>
      </c>
      <c r="BB347" s="96" t="str">
        <f t="shared" si="92"/>
        <v/>
      </c>
      <c r="BC347" s="207" t="str">
        <f t="shared" si="93"/>
        <v/>
      </c>
      <c r="BD347" s="96">
        <f>SUMIF(Calculs!$B$2:$B$34,BB347,Calculs!$C$2:$C$34)</f>
        <v>0</v>
      </c>
      <c r="BE347" s="95">
        <f>IF(Q347&lt;&gt;"",IF(LEFT(Q347,1)="S", Calculs!$C$52,0),0)</f>
        <v>0</v>
      </c>
      <c r="BF347" s="95">
        <f>IF(R347&lt;&gt;"",IF(LEFT(R347,1)="S", Calculs!$C$51,0),0)</f>
        <v>0</v>
      </c>
      <c r="BG347" s="95">
        <f>SUMIF(Calculs!$B$41:$B$46,LEFT(S347,2),Calculs!$C$41:$C$46)</f>
        <v>0</v>
      </c>
      <c r="BH347" s="95">
        <f>IF(T347&lt;&gt;"",IF(LEFT(T347,1)="S", Calculs!$C$48,0),0)</f>
        <v>0</v>
      </c>
      <c r="BI347" s="95">
        <f>IF(W347&lt;&gt;"",IF(LEFT(W347,3)="ETT", Calculs!$C$37,0),0)</f>
        <v>0</v>
      </c>
      <c r="BJ347" s="95">
        <f>IF(X347&lt;&gt;"",IF(LEFT(X347,1)="S", Calculs!$C$51,0),0)</f>
        <v>0</v>
      </c>
      <c r="BK347" s="95">
        <f>IF(Y347&lt;&gt;"",IF(LEFT(Y347,1)="S", Calculs!$C$52,0),0)</f>
        <v>0</v>
      </c>
      <c r="BL347" s="96" t="str">
        <f t="shared" si="94"/>
        <v/>
      </c>
      <c r="BM347" s="95">
        <f>SUMIF(Calculs!$B$32:$B$36,TRIM(BL347),Calculs!$C$32:$C$36)</f>
        <v>0</v>
      </c>
      <c r="BN347" s="95">
        <f>IF(V347&lt;&gt;"",IF(LEFT(V347,1)="S", SUMIF(Calculs!$B$57:$B$61, TRIM(BL347), Calculs!$C$57:$C$61),0),0)</f>
        <v>0</v>
      </c>
      <c r="BO347" s="93" t="str">
        <f t="shared" si="95"/>
        <v>N</v>
      </c>
      <c r="BP347" s="95">
        <f t="shared" si="96"/>
        <v>0</v>
      </c>
      <c r="BQ347" s="95" t="e">
        <f t="shared" si="97"/>
        <v>#VALUE!</v>
      </c>
      <c r="BR347" s="95" t="e">
        <f t="shared" si="98"/>
        <v>#VALUE!</v>
      </c>
    </row>
    <row r="348" spans="1:70" ht="12.75" customHeight="1">
      <c r="A348" s="81"/>
      <c r="B348" s="107"/>
      <c r="C348" s="1"/>
      <c r="D348" s="1"/>
      <c r="E348" s="1"/>
      <c r="F348" s="1"/>
      <c r="G348" s="1"/>
      <c r="H348" s="34"/>
      <c r="I348" s="83"/>
      <c r="J348" s="83"/>
      <c r="K348" s="83"/>
      <c r="L348" s="83"/>
      <c r="M348" s="83"/>
      <c r="N348" s="83"/>
      <c r="O348" s="83"/>
      <c r="P348" s="83"/>
      <c r="Q348" s="83"/>
      <c r="R348" s="1"/>
      <c r="S348" s="84"/>
      <c r="T348" s="84"/>
      <c r="V348" s="84"/>
      <c r="W348" s="83"/>
      <c r="X348" s="83"/>
      <c r="Y348" s="83"/>
      <c r="Z348" s="1"/>
      <c r="AA348" s="1"/>
      <c r="AB348" s="3"/>
      <c r="AC348" s="84"/>
      <c r="AD348" s="84"/>
      <c r="AE348" s="84"/>
      <c r="AF348" s="85"/>
      <c r="AG348" s="86"/>
      <c r="AH348" s="86"/>
      <c r="AI348" s="86"/>
      <c r="AJ348" s="86"/>
      <c r="AK348" s="87"/>
      <c r="AL348" s="87"/>
      <c r="AM348" s="87"/>
      <c r="AN348" s="87"/>
      <c r="AO348" s="88"/>
      <c r="AP348" s="89"/>
      <c r="AQ348" s="90" t="str">
        <f t="shared" si="85"/>
        <v/>
      </c>
      <c r="AR348" s="91">
        <f t="shared" si="86"/>
        <v>2</v>
      </c>
      <c r="AS348" s="92" t="str">
        <f t="shared" si="87"/>
        <v/>
      </c>
      <c r="AT348" s="93">
        <f t="shared" si="88"/>
        <v>0</v>
      </c>
      <c r="AU348" s="93">
        <f t="shared" si="89"/>
        <v>0</v>
      </c>
      <c r="AV348" s="93" t="str">
        <f t="shared" si="90"/>
        <v>01N</v>
      </c>
      <c r="AW348" s="94" t="str">
        <f t="shared" si="91"/>
        <v/>
      </c>
      <c r="AX348" s="95">
        <f>SUMIF(Calculs!$B$2:$B$34,AW348,Calculs!$C$2:$C$34)</f>
        <v>0</v>
      </c>
      <c r="AY348" s="95">
        <f>IF(K348&lt;&gt;"",IF(LEFT(K348,1)="S", Calculs!$C$55,0),0)</f>
        <v>0</v>
      </c>
      <c r="AZ348" s="95">
        <f>IF(L348&lt;&gt;"",IF(LEFT(L348,1)="S", Calculs!$C$51,0),0)</f>
        <v>0</v>
      </c>
      <c r="BA348" s="95">
        <f>IF(M348&lt;&gt;"",IF(LEFT(M348,1)="S", Calculs!$C$52,0),0)</f>
        <v>0</v>
      </c>
      <c r="BB348" s="96" t="str">
        <f t="shared" si="92"/>
        <v/>
      </c>
      <c r="BC348" s="207" t="str">
        <f t="shared" si="93"/>
        <v/>
      </c>
      <c r="BD348" s="96">
        <f>SUMIF(Calculs!$B$2:$B$34,BB348,Calculs!$C$2:$C$34)</f>
        <v>0</v>
      </c>
      <c r="BE348" s="95">
        <f>IF(Q348&lt;&gt;"",IF(LEFT(Q348,1)="S", Calculs!$C$52,0),0)</f>
        <v>0</v>
      </c>
      <c r="BF348" s="95">
        <f>IF(R348&lt;&gt;"",IF(LEFT(R348,1)="S", Calculs!$C$51,0),0)</f>
        <v>0</v>
      </c>
      <c r="BG348" s="95">
        <f>SUMIF(Calculs!$B$41:$B$46,LEFT(S348,2),Calculs!$C$41:$C$46)</f>
        <v>0</v>
      </c>
      <c r="BH348" s="95">
        <f>IF(T348&lt;&gt;"",IF(LEFT(T348,1)="S", Calculs!$C$48,0),0)</f>
        <v>0</v>
      </c>
      <c r="BI348" s="95">
        <f>IF(W348&lt;&gt;"",IF(LEFT(W348,3)="ETT", Calculs!$C$37,0),0)</f>
        <v>0</v>
      </c>
      <c r="BJ348" s="95">
        <f>IF(X348&lt;&gt;"",IF(LEFT(X348,1)="S", Calculs!$C$51,0),0)</f>
        <v>0</v>
      </c>
      <c r="BK348" s="95">
        <f>IF(Y348&lt;&gt;"",IF(LEFT(Y348,1)="S", Calculs!$C$52,0),0)</f>
        <v>0</v>
      </c>
      <c r="BL348" s="96" t="str">
        <f t="shared" si="94"/>
        <v/>
      </c>
      <c r="BM348" s="95">
        <f>SUMIF(Calculs!$B$32:$B$36,TRIM(BL348),Calculs!$C$32:$C$36)</f>
        <v>0</v>
      </c>
      <c r="BN348" s="95">
        <f>IF(V348&lt;&gt;"",IF(LEFT(V348,1)="S", SUMIF(Calculs!$B$57:$B$61, TRIM(BL348), Calculs!$C$57:$C$61),0),0)</f>
        <v>0</v>
      </c>
      <c r="BO348" s="93" t="str">
        <f t="shared" si="95"/>
        <v>N</v>
      </c>
      <c r="BP348" s="95">
        <f t="shared" si="96"/>
        <v>0</v>
      </c>
      <c r="BQ348" s="95" t="e">
        <f t="shared" si="97"/>
        <v>#VALUE!</v>
      </c>
      <c r="BR348" s="95" t="e">
        <f t="shared" si="98"/>
        <v>#VALUE!</v>
      </c>
    </row>
    <row r="349" spans="1:70" ht="12.75" customHeight="1">
      <c r="A349" s="81"/>
      <c r="B349" s="107"/>
      <c r="C349" s="1"/>
      <c r="D349" s="1"/>
      <c r="E349" s="1"/>
      <c r="F349" s="1"/>
      <c r="G349" s="1"/>
      <c r="H349" s="34"/>
      <c r="I349" s="83"/>
      <c r="J349" s="83"/>
      <c r="K349" s="83"/>
      <c r="L349" s="83"/>
      <c r="M349" s="83"/>
      <c r="N349" s="83"/>
      <c r="O349" s="83"/>
      <c r="P349" s="83"/>
      <c r="Q349" s="83"/>
      <c r="R349" s="1"/>
      <c r="S349" s="84"/>
      <c r="T349" s="84"/>
      <c r="V349" s="84"/>
      <c r="W349" s="83"/>
      <c r="X349" s="83"/>
      <c r="Y349" s="83"/>
      <c r="Z349" s="1"/>
      <c r="AA349" s="1"/>
      <c r="AB349" s="3"/>
      <c r="AC349" s="84"/>
      <c r="AD349" s="84"/>
      <c r="AE349" s="84"/>
      <c r="AF349" s="85"/>
      <c r="AG349" s="86"/>
      <c r="AH349" s="86"/>
      <c r="AI349" s="86"/>
      <c r="AJ349" s="86"/>
      <c r="AK349" s="87"/>
      <c r="AL349" s="87"/>
      <c r="AM349" s="87"/>
      <c r="AN349" s="87"/>
      <c r="AO349" s="88"/>
      <c r="AP349" s="89"/>
      <c r="AQ349" s="90" t="str">
        <f t="shared" si="85"/>
        <v/>
      </c>
      <c r="AR349" s="91">
        <f t="shared" si="86"/>
        <v>2</v>
      </c>
      <c r="AS349" s="92" t="str">
        <f t="shared" si="87"/>
        <v/>
      </c>
      <c r="AT349" s="93">
        <f t="shared" si="88"/>
        <v>0</v>
      </c>
      <c r="AU349" s="93">
        <f t="shared" si="89"/>
        <v>0</v>
      </c>
      <c r="AV349" s="93" t="str">
        <f t="shared" si="90"/>
        <v>01N</v>
      </c>
      <c r="AW349" s="94" t="str">
        <f t="shared" si="91"/>
        <v/>
      </c>
      <c r="AX349" s="95">
        <f>SUMIF(Calculs!$B$2:$B$34,AW349,Calculs!$C$2:$C$34)</f>
        <v>0</v>
      </c>
      <c r="AY349" s="95">
        <f>IF(K349&lt;&gt;"",IF(LEFT(K349,1)="S", Calculs!$C$55,0),0)</f>
        <v>0</v>
      </c>
      <c r="AZ349" s="95">
        <f>IF(L349&lt;&gt;"",IF(LEFT(L349,1)="S", Calculs!$C$51,0),0)</f>
        <v>0</v>
      </c>
      <c r="BA349" s="95">
        <f>IF(M349&lt;&gt;"",IF(LEFT(M349,1)="S", Calculs!$C$52,0),0)</f>
        <v>0</v>
      </c>
      <c r="BB349" s="96" t="str">
        <f t="shared" si="92"/>
        <v/>
      </c>
      <c r="BC349" s="207" t="str">
        <f t="shared" si="93"/>
        <v/>
      </c>
      <c r="BD349" s="96">
        <f>SUMIF(Calculs!$B$2:$B$34,BB349,Calculs!$C$2:$C$34)</f>
        <v>0</v>
      </c>
      <c r="BE349" s="95">
        <f>IF(Q349&lt;&gt;"",IF(LEFT(Q349,1)="S", Calculs!$C$52,0),0)</f>
        <v>0</v>
      </c>
      <c r="BF349" s="95">
        <f>IF(R349&lt;&gt;"",IF(LEFT(R349,1)="S", Calculs!$C$51,0),0)</f>
        <v>0</v>
      </c>
      <c r="BG349" s="95">
        <f>SUMIF(Calculs!$B$41:$B$46,LEFT(S349,2),Calculs!$C$41:$C$46)</f>
        <v>0</v>
      </c>
      <c r="BH349" s="95">
        <f>IF(T349&lt;&gt;"",IF(LEFT(T349,1)="S", Calculs!$C$48,0),0)</f>
        <v>0</v>
      </c>
      <c r="BI349" s="95">
        <f>IF(W349&lt;&gt;"",IF(LEFT(W349,3)="ETT", Calculs!$C$37,0),0)</f>
        <v>0</v>
      </c>
      <c r="BJ349" s="95">
        <f>IF(X349&lt;&gt;"",IF(LEFT(X349,1)="S", Calculs!$C$51,0),0)</f>
        <v>0</v>
      </c>
      <c r="BK349" s="95">
        <f>IF(Y349&lt;&gt;"",IF(LEFT(Y349,1)="S", Calculs!$C$52,0),0)</f>
        <v>0</v>
      </c>
      <c r="BL349" s="96" t="str">
        <f t="shared" si="94"/>
        <v/>
      </c>
      <c r="BM349" s="95">
        <f>SUMIF(Calculs!$B$32:$B$36,TRIM(BL349),Calculs!$C$32:$C$36)</f>
        <v>0</v>
      </c>
      <c r="BN349" s="95">
        <f>IF(V349&lt;&gt;"",IF(LEFT(V349,1)="S", SUMIF(Calculs!$B$57:$B$61, TRIM(BL349), Calculs!$C$57:$C$61),0),0)</f>
        <v>0</v>
      </c>
      <c r="BO349" s="93" t="str">
        <f t="shared" si="95"/>
        <v>N</v>
      </c>
      <c r="BP349" s="95">
        <f t="shared" si="96"/>
        <v>0</v>
      </c>
      <c r="BQ349" s="95" t="e">
        <f t="shared" si="97"/>
        <v>#VALUE!</v>
      </c>
      <c r="BR349" s="95" t="e">
        <f t="shared" si="98"/>
        <v>#VALUE!</v>
      </c>
    </row>
    <row r="350" spans="1:70" ht="12.75" customHeight="1">
      <c r="A350" s="81"/>
      <c r="B350" s="107"/>
      <c r="C350" s="1"/>
      <c r="D350" s="1"/>
      <c r="E350" s="1"/>
      <c r="F350" s="1"/>
      <c r="G350" s="1"/>
      <c r="H350" s="34"/>
      <c r="I350" s="83"/>
      <c r="J350" s="83"/>
      <c r="K350" s="83"/>
      <c r="L350" s="83"/>
      <c r="M350" s="83"/>
      <c r="N350" s="83"/>
      <c r="O350" s="83"/>
      <c r="P350" s="83"/>
      <c r="Q350" s="83"/>
      <c r="R350" s="1"/>
      <c r="S350" s="84"/>
      <c r="T350" s="84"/>
      <c r="V350" s="84"/>
      <c r="W350" s="83"/>
      <c r="X350" s="83"/>
      <c r="Y350" s="83"/>
      <c r="Z350" s="1"/>
      <c r="AA350" s="1"/>
      <c r="AB350" s="3"/>
      <c r="AC350" s="84"/>
      <c r="AD350" s="84"/>
      <c r="AE350" s="84"/>
      <c r="AF350" s="85"/>
      <c r="AG350" s="86"/>
      <c r="AH350" s="86"/>
      <c r="AI350" s="86"/>
      <c r="AJ350" s="86"/>
      <c r="AK350" s="87"/>
      <c r="AL350" s="87"/>
      <c r="AM350" s="87"/>
      <c r="AN350" s="87"/>
      <c r="AO350" s="88"/>
      <c r="AP350" s="89"/>
      <c r="AQ350" s="90" t="str">
        <f t="shared" si="85"/>
        <v/>
      </c>
      <c r="AR350" s="91">
        <f t="shared" si="86"/>
        <v>2</v>
      </c>
      <c r="AS350" s="92" t="str">
        <f t="shared" si="87"/>
        <v/>
      </c>
      <c r="AT350" s="93">
        <f t="shared" si="88"/>
        <v>0</v>
      </c>
      <c r="AU350" s="93">
        <f t="shared" si="89"/>
        <v>0</v>
      </c>
      <c r="AV350" s="93" t="str">
        <f t="shared" si="90"/>
        <v>01N</v>
      </c>
      <c r="AW350" s="94" t="str">
        <f t="shared" si="91"/>
        <v/>
      </c>
      <c r="AX350" s="95">
        <f>SUMIF(Calculs!$B$2:$B$34,AW350,Calculs!$C$2:$C$34)</f>
        <v>0</v>
      </c>
      <c r="AY350" s="95">
        <f>IF(K350&lt;&gt;"",IF(LEFT(K350,1)="S", Calculs!$C$55,0),0)</f>
        <v>0</v>
      </c>
      <c r="AZ350" s="95">
        <f>IF(L350&lt;&gt;"",IF(LEFT(L350,1)="S", Calculs!$C$51,0),0)</f>
        <v>0</v>
      </c>
      <c r="BA350" s="95">
        <f>IF(M350&lt;&gt;"",IF(LEFT(M350,1)="S", Calculs!$C$52,0),0)</f>
        <v>0</v>
      </c>
      <c r="BB350" s="96" t="str">
        <f t="shared" si="92"/>
        <v/>
      </c>
      <c r="BC350" s="207" t="str">
        <f t="shared" si="93"/>
        <v/>
      </c>
      <c r="BD350" s="96">
        <f>SUMIF(Calculs!$B$2:$B$34,BB350,Calculs!$C$2:$C$34)</f>
        <v>0</v>
      </c>
      <c r="BE350" s="95">
        <f>IF(Q350&lt;&gt;"",IF(LEFT(Q350,1)="S", Calculs!$C$52,0),0)</f>
        <v>0</v>
      </c>
      <c r="BF350" s="95">
        <f>IF(R350&lt;&gt;"",IF(LEFT(R350,1)="S", Calculs!$C$51,0),0)</f>
        <v>0</v>
      </c>
      <c r="BG350" s="95">
        <f>SUMIF(Calculs!$B$41:$B$46,LEFT(S350,2),Calculs!$C$41:$C$46)</f>
        <v>0</v>
      </c>
      <c r="BH350" s="95">
        <f>IF(T350&lt;&gt;"",IF(LEFT(T350,1)="S", Calculs!$C$48,0),0)</f>
        <v>0</v>
      </c>
      <c r="BI350" s="95">
        <f>IF(W350&lt;&gt;"",IF(LEFT(W350,3)="ETT", Calculs!$C$37,0),0)</f>
        <v>0</v>
      </c>
      <c r="BJ350" s="95">
        <f>IF(X350&lt;&gt;"",IF(LEFT(X350,1)="S", Calculs!$C$51,0),0)</f>
        <v>0</v>
      </c>
      <c r="BK350" s="95">
        <f>IF(Y350&lt;&gt;"",IF(LEFT(Y350,1)="S", Calculs!$C$52,0),0)</f>
        <v>0</v>
      </c>
      <c r="BL350" s="96" t="str">
        <f t="shared" si="94"/>
        <v/>
      </c>
      <c r="BM350" s="95">
        <f>SUMIF(Calculs!$B$32:$B$36,TRIM(BL350),Calculs!$C$32:$C$36)</f>
        <v>0</v>
      </c>
      <c r="BN350" s="95">
        <f>IF(V350&lt;&gt;"",IF(LEFT(V350,1)="S", SUMIF(Calculs!$B$57:$B$61, TRIM(BL350), Calculs!$C$57:$C$61),0),0)</f>
        <v>0</v>
      </c>
      <c r="BO350" s="93" t="str">
        <f t="shared" si="95"/>
        <v>N</v>
      </c>
      <c r="BP350" s="95">
        <f t="shared" si="96"/>
        <v>0</v>
      </c>
      <c r="BQ350" s="95" t="e">
        <f t="shared" si="97"/>
        <v>#VALUE!</v>
      </c>
      <c r="BR350" s="95" t="e">
        <f t="shared" si="98"/>
        <v>#VALUE!</v>
      </c>
    </row>
    <row r="351" spans="1:70" ht="12.75" customHeight="1">
      <c r="A351" s="81"/>
      <c r="B351" s="107"/>
      <c r="C351" s="1"/>
      <c r="D351" s="1"/>
      <c r="E351" s="1"/>
      <c r="F351" s="1"/>
      <c r="G351" s="1"/>
      <c r="H351" s="34"/>
      <c r="I351" s="83"/>
      <c r="J351" s="83"/>
      <c r="K351" s="83"/>
      <c r="L351" s="83"/>
      <c r="M351" s="83"/>
      <c r="N351" s="83"/>
      <c r="O351" s="83"/>
      <c r="P351" s="83"/>
      <c r="Q351" s="83"/>
      <c r="R351" s="1"/>
      <c r="S351" s="84"/>
      <c r="T351" s="84"/>
      <c r="V351" s="84"/>
      <c r="W351" s="83"/>
      <c r="X351" s="83"/>
      <c r="Y351" s="83"/>
      <c r="Z351" s="1"/>
      <c r="AA351" s="1"/>
      <c r="AB351" s="3"/>
      <c r="AC351" s="84"/>
      <c r="AD351" s="84"/>
      <c r="AE351" s="84"/>
      <c r="AF351" s="85"/>
      <c r="AG351" s="86"/>
      <c r="AH351" s="86"/>
      <c r="AI351" s="86"/>
      <c r="AJ351" s="86"/>
      <c r="AK351" s="87"/>
      <c r="AL351" s="87"/>
      <c r="AM351" s="87"/>
      <c r="AN351" s="87"/>
      <c r="AO351" s="88"/>
      <c r="AP351" s="89"/>
      <c r="AQ351" s="90" t="str">
        <f t="shared" si="85"/>
        <v/>
      </c>
      <c r="AR351" s="91">
        <f t="shared" si="86"/>
        <v>2</v>
      </c>
      <c r="AS351" s="92" t="str">
        <f t="shared" si="87"/>
        <v/>
      </c>
      <c r="AT351" s="93">
        <f t="shared" si="88"/>
        <v>0</v>
      </c>
      <c r="AU351" s="93">
        <f t="shared" si="89"/>
        <v>0</v>
      </c>
      <c r="AV351" s="93" t="str">
        <f t="shared" si="90"/>
        <v>01N</v>
      </c>
      <c r="AW351" s="94" t="str">
        <f t="shared" si="91"/>
        <v/>
      </c>
      <c r="AX351" s="95">
        <f>SUMIF(Calculs!$B$2:$B$34,AW351,Calculs!$C$2:$C$34)</f>
        <v>0</v>
      </c>
      <c r="AY351" s="95">
        <f>IF(K351&lt;&gt;"",IF(LEFT(K351,1)="S", Calculs!$C$55,0),0)</f>
        <v>0</v>
      </c>
      <c r="AZ351" s="95">
        <f>IF(L351&lt;&gt;"",IF(LEFT(L351,1)="S", Calculs!$C$51,0),0)</f>
        <v>0</v>
      </c>
      <c r="BA351" s="95">
        <f>IF(M351&lt;&gt;"",IF(LEFT(M351,1)="S", Calculs!$C$52,0),0)</f>
        <v>0</v>
      </c>
      <c r="BB351" s="96" t="str">
        <f t="shared" si="92"/>
        <v/>
      </c>
      <c r="BC351" s="207" t="str">
        <f t="shared" si="93"/>
        <v/>
      </c>
      <c r="BD351" s="96">
        <f>SUMIF(Calculs!$B$2:$B$34,BB351,Calculs!$C$2:$C$34)</f>
        <v>0</v>
      </c>
      <c r="BE351" s="95">
        <f>IF(Q351&lt;&gt;"",IF(LEFT(Q351,1)="S", Calculs!$C$52,0),0)</f>
        <v>0</v>
      </c>
      <c r="BF351" s="95">
        <f>IF(R351&lt;&gt;"",IF(LEFT(R351,1)="S", Calculs!$C$51,0),0)</f>
        <v>0</v>
      </c>
      <c r="BG351" s="95">
        <f>SUMIF(Calculs!$B$41:$B$46,LEFT(S351,2),Calculs!$C$41:$C$46)</f>
        <v>0</v>
      </c>
      <c r="BH351" s="95">
        <f>IF(T351&lt;&gt;"",IF(LEFT(T351,1)="S", Calculs!$C$48,0),0)</f>
        <v>0</v>
      </c>
      <c r="BI351" s="95">
        <f>IF(W351&lt;&gt;"",IF(LEFT(W351,3)="ETT", Calculs!$C$37,0),0)</f>
        <v>0</v>
      </c>
      <c r="BJ351" s="95">
        <f>IF(X351&lt;&gt;"",IF(LEFT(X351,1)="S", Calculs!$C$51,0),0)</f>
        <v>0</v>
      </c>
      <c r="BK351" s="95">
        <f>IF(Y351&lt;&gt;"",IF(LEFT(Y351,1)="S", Calculs!$C$52,0),0)</f>
        <v>0</v>
      </c>
      <c r="BL351" s="96" t="str">
        <f t="shared" si="94"/>
        <v/>
      </c>
      <c r="BM351" s="95">
        <f>SUMIF(Calculs!$B$32:$B$36,TRIM(BL351),Calculs!$C$32:$C$36)</f>
        <v>0</v>
      </c>
      <c r="BN351" s="95">
        <f>IF(V351&lt;&gt;"",IF(LEFT(V351,1)="S", SUMIF(Calculs!$B$57:$B$61, TRIM(BL351), Calculs!$C$57:$C$61),0),0)</f>
        <v>0</v>
      </c>
      <c r="BO351" s="93" t="str">
        <f t="shared" si="95"/>
        <v>N</v>
      </c>
      <c r="BP351" s="95">
        <f t="shared" si="96"/>
        <v>0</v>
      </c>
      <c r="BQ351" s="95" t="e">
        <f t="shared" si="97"/>
        <v>#VALUE!</v>
      </c>
      <c r="BR351" s="95" t="e">
        <f t="shared" si="98"/>
        <v>#VALUE!</v>
      </c>
    </row>
    <row r="352" spans="1:70" ht="12.75" customHeight="1">
      <c r="A352" s="81"/>
      <c r="B352" s="107"/>
      <c r="C352" s="1"/>
      <c r="D352" s="1"/>
      <c r="E352" s="1"/>
      <c r="F352" s="1"/>
      <c r="G352" s="1"/>
      <c r="H352" s="34"/>
      <c r="I352" s="83"/>
      <c r="J352" s="83"/>
      <c r="K352" s="83"/>
      <c r="L352" s="83"/>
      <c r="M352" s="83"/>
      <c r="N352" s="83"/>
      <c r="O352" s="83"/>
      <c r="P352" s="83"/>
      <c r="Q352" s="83"/>
      <c r="R352" s="1"/>
      <c r="S352" s="84"/>
      <c r="T352" s="84"/>
      <c r="V352" s="84"/>
      <c r="W352" s="83"/>
      <c r="X352" s="83"/>
      <c r="Y352" s="83"/>
      <c r="Z352" s="1"/>
      <c r="AA352" s="1"/>
      <c r="AB352" s="3"/>
      <c r="AC352" s="84"/>
      <c r="AD352" s="84"/>
      <c r="AE352" s="84"/>
      <c r="AF352" s="85"/>
      <c r="AG352" s="86"/>
      <c r="AH352" s="86"/>
      <c r="AI352" s="86"/>
      <c r="AJ352" s="86"/>
      <c r="AK352" s="87"/>
      <c r="AL352" s="87"/>
      <c r="AM352" s="87"/>
      <c r="AN352" s="87"/>
      <c r="AO352" s="88"/>
      <c r="AP352" s="89"/>
      <c r="AQ352" s="90" t="str">
        <f t="shared" si="85"/>
        <v/>
      </c>
      <c r="AR352" s="91">
        <f t="shared" si="86"/>
        <v>2</v>
      </c>
      <c r="AS352" s="92" t="str">
        <f t="shared" si="87"/>
        <v/>
      </c>
      <c r="AT352" s="93">
        <f t="shared" si="88"/>
        <v>0</v>
      </c>
      <c r="AU352" s="93">
        <f t="shared" si="89"/>
        <v>0</v>
      </c>
      <c r="AV352" s="93" t="str">
        <f t="shared" si="90"/>
        <v>01N</v>
      </c>
      <c r="AW352" s="94" t="str">
        <f t="shared" si="91"/>
        <v/>
      </c>
      <c r="AX352" s="95">
        <f>SUMIF(Calculs!$B$2:$B$34,AW352,Calculs!$C$2:$C$34)</f>
        <v>0</v>
      </c>
      <c r="AY352" s="95">
        <f>IF(K352&lt;&gt;"",IF(LEFT(K352,1)="S", Calculs!$C$55,0),0)</f>
        <v>0</v>
      </c>
      <c r="AZ352" s="95">
        <f>IF(L352&lt;&gt;"",IF(LEFT(L352,1)="S", Calculs!$C$51,0),0)</f>
        <v>0</v>
      </c>
      <c r="BA352" s="95">
        <f>IF(M352&lt;&gt;"",IF(LEFT(M352,1)="S", Calculs!$C$52,0),0)</f>
        <v>0</v>
      </c>
      <c r="BB352" s="96" t="str">
        <f t="shared" si="92"/>
        <v/>
      </c>
      <c r="BC352" s="207" t="str">
        <f t="shared" si="93"/>
        <v/>
      </c>
      <c r="BD352" s="96">
        <f>SUMIF(Calculs!$B$2:$B$34,BB352,Calculs!$C$2:$C$34)</f>
        <v>0</v>
      </c>
      <c r="BE352" s="95">
        <f>IF(Q352&lt;&gt;"",IF(LEFT(Q352,1)="S", Calculs!$C$52,0),0)</f>
        <v>0</v>
      </c>
      <c r="BF352" s="95">
        <f>IF(R352&lt;&gt;"",IF(LEFT(R352,1)="S", Calculs!$C$51,0),0)</f>
        <v>0</v>
      </c>
      <c r="BG352" s="95">
        <f>SUMIF(Calculs!$B$41:$B$46,LEFT(S352,2),Calculs!$C$41:$C$46)</f>
        <v>0</v>
      </c>
      <c r="BH352" s="95">
        <f>IF(T352&lt;&gt;"",IF(LEFT(T352,1)="S", Calculs!$C$48,0),0)</f>
        <v>0</v>
      </c>
      <c r="BI352" s="95">
        <f>IF(W352&lt;&gt;"",IF(LEFT(W352,3)="ETT", Calculs!$C$37,0),0)</f>
        <v>0</v>
      </c>
      <c r="BJ352" s="95">
        <f>IF(X352&lt;&gt;"",IF(LEFT(X352,1)="S", Calculs!$C$51,0),0)</f>
        <v>0</v>
      </c>
      <c r="BK352" s="95">
        <f>IF(Y352&lt;&gt;"",IF(LEFT(Y352,1)="S", Calculs!$C$52,0),0)</f>
        <v>0</v>
      </c>
      <c r="BL352" s="96" t="str">
        <f t="shared" si="94"/>
        <v/>
      </c>
      <c r="BM352" s="95">
        <f>SUMIF(Calculs!$B$32:$B$36,TRIM(BL352),Calculs!$C$32:$C$36)</f>
        <v>0</v>
      </c>
      <c r="BN352" s="95">
        <f>IF(V352&lt;&gt;"",IF(LEFT(V352,1)="S", SUMIF(Calculs!$B$57:$B$61, TRIM(BL352), Calculs!$C$57:$C$61),0),0)</f>
        <v>0</v>
      </c>
      <c r="BO352" s="93" t="str">
        <f t="shared" si="95"/>
        <v>N</v>
      </c>
      <c r="BP352" s="95">
        <f t="shared" si="96"/>
        <v>0</v>
      </c>
      <c r="BQ352" s="95" t="e">
        <f t="shared" si="97"/>
        <v>#VALUE!</v>
      </c>
      <c r="BR352" s="95" t="e">
        <f t="shared" si="98"/>
        <v>#VALUE!</v>
      </c>
    </row>
    <row r="353" spans="1:70" ht="12.75" customHeight="1">
      <c r="A353" s="81"/>
      <c r="B353" s="107"/>
      <c r="C353" s="1"/>
      <c r="D353" s="1"/>
      <c r="E353" s="1"/>
      <c r="F353" s="1"/>
      <c r="G353" s="1"/>
      <c r="H353" s="34"/>
      <c r="I353" s="83"/>
      <c r="J353" s="83"/>
      <c r="K353" s="83"/>
      <c r="L353" s="83"/>
      <c r="M353" s="83"/>
      <c r="N353" s="83"/>
      <c r="O353" s="83"/>
      <c r="P353" s="83"/>
      <c r="Q353" s="83"/>
      <c r="R353" s="1"/>
      <c r="S353" s="84"/>
      <c r="T353" s="84"/>
      <c r="V353" s="84"/>
      <c r="W353" s="83"/>
      <c r="X353" s="83"/>
      <c r="Y353" s="83"/>
      <c r="Z353" s="1"/>
      <c r="AA353" s="1"/>
      <c r="AB353" s="3"/>
      <c r="AC353" s="84"/>
      <c r="AD353" s="84"/>
      <c r="AE353" s="84"/>
      <c r="AF353" s="85"/>
      <c r="AG353" s="86"/>
      <c r="AH353" s="86"/>
      <c r="AI353" s="86"/>
      <c r="AJ353" s="86"/>
      <c r="AK353" s="87"/>
      <c r="AL353" s="87"/>
      <c r="AM353" s="87"/>
      <c r="AN353" s="87"/>
      <c r="AO353" s="88"/>
      <c r="AP353" s="89"/>
      <c r="AQ353" s="90" t="str">
        <f t="shared" si="85"/>
        <v/>
      </c>
      <c r="AR353" s="91">
        <f t="shared" si="86"/>
        <v>2</v>
      </c>
      <c r="AS353" s="92" t="str">
        <f t="shared" si="87"/>
        <v/>
      </c>
      <c r="AT353" s="93">
        <f t="shared" si="88"/>
        <v>0</v>
      </c>
      <c r="AU353" s="93">
        <f t="shared" si="89"/>
        <v>0</v>
      </c>
      <c r="AV353" s="93" t="str">
        <f t="shared" si="90"/>
        <v>01N</v>
      </c>
      <c r="AW353" s="94" t="str">
        <f t="shared" si="91"/>
        <v/>
      </c>
      <c r="AX353" s="95">
        <f>SUMIF(Calculs!$B$2:$B$34,AW353,Calculs!$C$2:$C$34)</f>
        <v>0</v>
      </c>
      <c r="AY353" s="95">
        <f>IF(K353&lt;&gt;"",IF(LEFT(K353,1)="S", Calculs!$C$55,0),0)</f>
        <v>0</v>
      </c>
      <c r="AZ353" s="95">
        <f>IF(L353&lt;&gt;"",IF(LEFT(L353,1)="S", Calculs!$C$51,0),0)</f>
        <v>0</v>
      </c>
      <c r="BA353" s="95">
        <f>IF(M353&lt;&gt;"",IF(LEFT(M353,1)="S", Calculs!$C$52,0),0)</f>
        <v>0</v>
      </c>
      <c r="BB353" s="96" t="str">
        <f t="shared" si="92"/>
        <v/>
      </c>
      <c r="BC353" s="207" t="str">
        <f t="shared" si="93"/>
        <v/>
      </c>
      <c r="BD353" s="96">
        <f>SUMIF(Calculs!$B$2:$B$34,BB353,Calculs!$C$2:$C$34)</f>
        <v>0</v>
      </c>
      <c r="BE353" s="95">
        <f>IF(Q353&lt;&gt;"",IF(LEFT(Q353,1)="S", Calculs!$C$52,0),0)</f>
        <v>0</v>
      </c>
      <c r="BF353" s="95">
        <f>IF(R353&lt;&gt;"",IF(LEFT(R353,1)="S", Calculs!$C$51,0),0)</f>
        <v>0</v>
      </c>
      <c r="BG353" s="95">
        <f>SUMIF(Calculs!$B$41:$B$46,LEFT(S353,2),Calculs!$C$41:$C$46)</f>
        <v>0</v>
      </c>
      <c r="BH353" s="95">
        <f>IF(T353&lt;&gt;"",IF(LEFT(T353,1)="S", Calculs!$C$48,0),0)</f>
        <v>0</v>
      </c>
      <c r="BI353" s="95">
        <f>IF(W353&lt;&gt;"",IF(LEFT(W353,3)="ETT", Calculs!$C$37,0),0)</f>
        <v>0</v>
      </c>
      <c r="BJ353" s="95">
        <f>IF(X353&lt;&gt;"",IF(LEFT(X353,1)="S", Calculs!$C$51,0),0)</f>
        <v>0</v>
      </c>
      <c r="BK353" s="95">
        <f>IF(Y353&lt;&gt;"",IF(LEFT(Y353,1)="S", Calculs!$C$52,0),0)</f>
        <v>0</v>
      </c>
      <c r="BL353" s="96" t="str">
        <f t="shared" si="94"/>
        <v/>
      </c>
      <c r="BM353" s="95">
        <f>SUMIF(Calculs!$B$32:$B$36,TRIM(BL353),Calculs!$C$32:$C$36)</f>
        <v>0</v>
      </c>
      <c r="BN353" s="95">
        <f>IF(V353&lt;&gt;"",IF(LEFT(V353,1)="S", SUMIF(Calculs!$B$57:$B$61, TRIM(BL353), Calculs!$C$57:$C$61),0),0)</f>
        <v>0</v>
      </c>
      <c r="BO353" s="93" t="str">
        <f t="shared" si="95"/>
        <v>N</v>
      </c>
      <c r="BP353" s="95">
        <f t="shared" si="96"/>
        <v>0</v>
      </c>
      <c r="BQ353" s="95" t="e">
        <f t="shared" si="97"/>
        <v>#VALUE!</v>
      </c>
      <c r="BR353" s="95" t="e">
        <f t="shared" si="98"/>
        <v>#VALUE!</v>
      </c>
    </row>
    <row r="354" spans="1:70" ht="12.75" customHeight="1">
      <c r="A354" s="81"/>
      <c r="B354" s="107"/>
      <c r="C354" s="1"/>
      <c r="D354" s="1"/>
      <c r="E354" s="1"/>
      <c r="F354" s="1"/>
      <c r="G354" s="1"/>
      <c r="H354" s="34"/>
      <c r="I354" s="83"/>
      <c r="J354" s="83"/>
      <c r="K354" s="83"/>
      <c r="L354" s="83"/>
      <c r="M354" s="83"/>
      <c r="N354" s="83"/>
      <c r="O354" s="83"/>
      <c r="P354" s="83"/>
      <c r="Q354" s="83"/>
      <c r="R354" s="1"/>
      <c r="S354" s="84"/>
      <c r="T354" s="84"/>
      <c r="V354" s="84"/>
      <c r="W354" s="83"/>
      <c r="X354" s="83"/>
      <c r="Y354" s="83"/>
      <c r="Z354" s="1"/>
      <c r="AA354" s="1"/>
      <c r="AB354" s="3"/>
      <c r="AC354" s="84"/>
      <c r="AD354" s="84"/>
      <c r="AE354" s="84"/>
      <c r="AF354" s="85"/>
      <c r="AG354" s="86"/>
      <c r="AH354" s="86"/>
      <c r="AI354" s="86"/>
      <c r="AJ354" s="86"/>
      <c r="AK354" s="87"/>
      <c r="AL354" s="87"/>
      <c r="AM354" s="87"/>
      <c r="AN354" s="87"/>
      <c r="AO354" s="88"/>
      <c r="AP354" s="89"/>
      <c r="AQ354" s="90" t="str">
        <f t="shared" si="85"/>
        <v/>
      </c>
      <c r="AR354" s="91">
        <f t="shared" si="86"/>
        <v>2</v>
      </c>
      <c r="AS354" s="92" t="str">
        <f t="shared" si="87"/>
        <v/>
      </c>
      <c r="AT354" s="93">
        <f t="shared" si="88"/>
        <v>0</v>
      </c>
      <c r="AU354" s="93">
        <f t="shared" si="89"/>
        <v>0</v>
      </c>
      <c r="AV354" s="93" t="str">
        <f t="shared" si="90"/>
        <v>01N</v>
      </c>
      <c r="AW354" s="94" t="str">
        <f t="shared" si="91"/>
        <v/>
      </c>
      <c r="AX354" s="95">
        <f>SUMIF(Calculs!$B$2:$B$34,AW354,Calculs!$C$2:$C$34)</f>
        <v>0</v>
      </c>
      <c r="AY354" s="95">
        <f>IF(K354&lt;&gt;"",IF(LEFT(K354,1)="S", Calculs!$C$55,0),0)</f>
        <v>0</v>
      </c>
      <c r="AZ354" s="95">
        <f>IF(L354&lt;&gt;"",IF(LEFT(L354,1)="S", Calculs!$C$51,0),0)</f>
        <v>0</v>
      </c>
      <c r="BA354" s="95">
        <f>IF(M354&lt;&gt;"",IF(LEFT(M354,1)="S", Calculs!$C$52,0),0)</f>
        <v>0</v>
      </c>
      <c r="BB354" s="96" t="str">
        <f t="shared" si="92"/>
        <v/>
      </c>
      <c r="BC354" s="207" t="str">
        <f t="shared" si="93"/>
        <v/>
      </c>
      <c r="BD354" s="96">
        <f>SUMIF(Calculs!$B$2:$B$34,BB354,Calculs!$C$2:$C$34)</f>
        <v>0</v>
      </c>
      <c r="BE354" s="95">
        <f>IF(Q354&lt;&gt;"",IF(LEFT(Q354,1)="S", Calculs!$C$52,0),0)</f>
        <v>0</v>
      </c>
      <c r="BF354" s="95">
        <f>IF(R354&lt;&gt;"",IF(LEFT(R354,1)="S", Calculs!$C$51,0),0)</f>
        <v>0</v>
      </c>
      <c r="BG354" s="95">
        <f>SUMIF(Calculs!$B$41:$B$46,LEFT(S354,2),Calculs!$C$41:$C$46)</f>
        <v>0</v>
      </c>
      <c r="BH354" s="95">
        <f>IF(T354&lt;&gt;"",IF(LEFT(T354,1)="S", Calculs!$C$48,0),0)</f>
        <v>0</v>
      </c>
      <c r="BI354" s="95">
        <f>IF(W354&lt;&gt;"",IF(LEFT(W354,3)="ETT", Calculs!$C$37,0),0)</f>
        <v>0</v>
      </c>
      <c r="BJ354" s="95">
        <f>IF(X354&lt;&gt;"",IF(LEFT(X354,1)="S", Calculs!$C$51,0),0)</f>
        <v>0</v>
      </c>
      <c r="BK354" s="95">
        <f>IF(Y354&lt;&gt;"",IF(LEFT(Y354,1)="S", Calculs!$C$52,0),0)</f>
        <v>0</v>
      </c>
      <c r="BL354" s="96" t="str">
        <f t="shared" si="94"/>
        <v/>
      </c>
      <c r="BM354" s="95">
        <f>SUMIF(Calculs!$B$32:$B$36,TRIM(BL354),Calculs!$C$32:$C$36)</f>
        <v>0</v>
      </c>
      <c r="BN354" s="95">
        <f>IF(V354&lt;&gt;"",IF(LEFT(V354,1)="S", SUMIF(Calculs!$B$57:$B$61, TRIM(BL354), Calculs!$C$57:$C$61),0),0)</f>
        <v>0</v>
      </c>
      <c r="BO354" s="93" t="str">
        <f t="shared" si="95"/>
        <v>N</v>
      </c>
      <c r="BP354" s="95">
        <f t="shared" si="96"/>
        <v>0</v>
      </c>
      <c r="BQ354" s="95" t="e">
        <f t="shared" si="97"/>
        <v>#VALUE!</v>
      </c>
      <c r="BR354" s="95" t="e">
        <f t="shared" si="98"/>
        <v>#VALUE!</v>
      </c>
    </row>
    <row r="355" spans="1:70" ht="12.75" customHeight="1">
      <c r="A355" s="81"/>
      <c r="B355" s="107"/>
      <c r="C355" s="1"/>
      <c r="D355" s="1"/>
      <c r="E355" s="1"/>
      <c r="F355" s="1"/>
      <c r="G355" s="1"/>
      <c r="H355" s="34"/>
      <c r="I355" s="83"/>
      <c r="J355" s="83"/>
      <c r="K355" s="83"/>
      <c r="L355" s="83"/>
      <c r="M355" s="83"/>
      <c r="N355" s="83"/>
      <c r="O355" s="83"/>
      <c r="P355" s="83"/>
      <c r="Q355" s="83"/>
      <c r="R355" s="1"/>
      <c r="S355" s="84"/>
      <c r="T355" s="84"/>
      <c r="V355" s="84"/>
      <c r="W355" s="83"/>
      <c r="X355" s="83"/>
      <c r="Y355" s="83"/>
      <c r="Z355" s="1"/>
      <c r="AA355" s="1"/>
      <c r="AB355" s="3"/>
      <c r="AC355" s="84"/>
      <c r="AD355" s="84"/>
      <c r="AE355" s="84"/>
      <c r="AF355" s="85"/>
      <c r="AG355" s="86"/>
      <c r="AH355" s="86"/>
      <c r="AI355" s="86"/>
      <c r="AJ355" s="86"/>
      <c r="AK355" s="87"/>
      <c r="AL355" s="87"/>
      <c r="AM355" s="87"/>
      <c r="AN355" s="87"/>
      <c r="AO355" s="88"/>
      <c r="AP355" s="89"/>
      <c r="AQ355" s="90" t="str">
        <f t="shared" si="85"/>
        <v/>
      </c>
      <c r="AR355" s="91">
        <f t="shared" si="86"/>
        <v>2</v>
      </c>
      <c r="AS355" s="92" t="str">
        <f t="shared" si="87"/>
        <v/>
      </c>
      <c r="AT355" s="93">
        <f t="shared" si="88"/>
        <v>0</v>
      </c>
      <c r="AU355" s="93">
        <f t="shared" si="89"/>
        <v>0</v>
      </c>
      <c r="AV355" s="93" t="str">
        <f t="shared" si="90"/>
        <v>01N</v>
      </c>
      <c r="AW355" s="94" t="str">
        <f t="shared" si="91"/>
        <v/>
      </c>
      <c r="AX355" s="95">
        <f>SUMIF(Calculs!$B$2:$B$34,AW355,Calculs!$C$2:$C$34)</f>
        <v>0</v>
      </c>
      <c r="AY355" s="95">
        <f>IF(K355&lt;&gt;"",IF(LEFT(K355,1)="S", Calculs!$C$55,0),0)</f>
        <v>0</v>
      </c>
      <c r="AZ355" s="95">
        <f>IF(L355&lt;&gt;"",IF(LEFT(L355,1)="S", Calculs!$C$51,0),0)</f>
        <v>0</v>
      </c>
      <c r="BA355" s="95">
        <f>IF(M355&lt;&gt;"",IF(LEFT(M355,1)="S", Calculs!$C$52,0),0)</f>
        <v>0</v>
      </c>
      <c r="BB355" s="96" t="str">
        <f t="shared" si="92"/>
        <v/>
      </c>
      <c r="BC355" s="207" t="str">
        <f t="shared" si="93"/>
        <v/>
      </c>
      <c r="BD355" s="96">
        <f>SUMIF(Calculs!$B$2:$B$34,BB355,Calculs!$C$2:$C$34)</f>
        <v>0</v>
      </c>
      <c r="BE355" s="95">
        <f>IF(Q355&lt;&gt;"",IF(LEFT(Q355,1)="S", Calculs!$C$52,0),0)</f>
        <v>0</v>
      </c>
      <c r="BF355" s="95">
        <f>IF(R355&lt;&gt;"",IF(LEFT(R355,1)="S", Calculs!$C$51,0),0)</f>
        <v>0</v>
      </c>
      <c r="BG355" s="95">
        <f>SUMIF(Calculs!$B$41:$B$46,LEFT(S355,2),Calculs!$C$41:$C$46)</f>
        <v>0</v>
      </c>
      <c r="BH355" s="95">
        <f>IF(T355&lt;&gt;"",IF(LEFT(T355,1)="S", Calculs!$C$48,0),0)</f>
        <v>0</v>
      </c>
      <c r="BI355" s="95">
        <f>IF(W355&lt;&gt;"",IF(LEFT(W355,3)="ETT", Calculs!$C$37,0),0)</f>
        <v>0</v>
      </c>
      <c r="BJ355" s="95">
        <f>IF(X355&lt;&gt;"",IF(LEFT(X355,1)="S", Calculs!$C$51,0),0)</f>
        <v>0</v>
      </c>
      <c r="BK355" s="95">
        <f>IF(Y355&lt;&gt;"",IF(LEFT(Y355,1)="S", Calculs!$C$52,0),0)</f>
        <v>0</v>
      </c>
      <c r="BL355" s="96" t="str">
        <f t="shared" si="94"/>
        <v/>
      </c>
      <c r="BM355" s="95">
        <f>SUMIF(Calculs!$B$32:$B$36,TRIM(BL355),Calculs!$C$32:$C$36)</f>
        <v>0</v>
      </c>
      <c r="BN355" s="95">
        <f>IF(V355&lt;&gt;"",IF(LEFT(V355,1)="S", SUMIF(Calculs!$B$57:$B$61, TRIM(BL355), Calculs!$C$57:$C$61),0),0)</f>
        <v>0</v>
      </c>
      <c r="BO355" s="93" t="str">
        <f t="shared" si="95"/>
        <v>N</v>
      </c>
      <c r="BP355" s="95">
        <f t="shared" si="96"/>
        <v>0</v>
      </c>
      <c r="BQ355" s="95" t="e">
        <f t="shared" si="97"/>
        <v>#VALUE!</v>
      </c>
      <c r="BR355" s="95" t="e">
        <f t="shared" si="98"/>
        <v>#VALUE!</v>
      </c>
    </row>
    <row r="356" spans="1:70" ht="12.75" customHeight="1">
      <c r="A356" s="81"/>
      <c r="B356" s="107"/>
      <c r="C356" s="1"/>
      <c r="D356" s="1"/>
      <c r="E356" s="1"/>
      <c r="F356" s="1"/>
      <c r="G356" s="1"/>
      <c r="H356" s="34"/>
      <c r="I356" s="83"/>
      <c r="J356" s="83"/>
      <c r="K356" s="83"/>
      <c r="L356" s="83"/>
      <c r="M356" s="83"/>
      <c r="N356" s="83"/>
      <c r="O356" s="83"/>
      <c r="P356" s="83"/>
      <c r="Q356" s="83"/>
      <c r="R356" s="1"/>
      <c r="S356" s="84"/>
      <c r="T356" s="84"/>
      <c r="V356" s="84"/>
      <c r="W356" s="83"/>
      <c r="X356" s="83"/>
      <c r="Y356" s="83"/>
      <c r="Z356" s="1"/>
      <c r="AA356" s="1"/>
      <c r="AB356" s="3"/>
      <c r="AC356" s="84"/>
      <c r="AD356" s="84"/>
      <c r="AE356" s="84"/>
      <c r="AF356" s="85"/>
      <c r="AG356" s="86"/>
      <c r="AH356" s="86"/>
      <c r="AI356" s="86"/>
      <c r="AJ356" s="86"/>
      <c r="AK356" s="87"/>
      <c r="AL356" s="87"/>
      <c r="AM356" s="87"/>
      <c r="AN356" s="87"/>
      <c r="AO356" s="88"/>
      <c r="AP356" s="89"/>
      <c r="AQ356" s="90" t="str">
        <f t="shared" si="85"/>
        <v/>
      </c>
      <c r="AR356" s="91">
        <f t="shared" si="86"/>
        <v>2</v>
      </c>
      <c r="AS356" s="92" t="str">
        <f t="shared" si="87"/>
        <v/>
      </c>
      <c r="AT356" s="93">
        <f t="shared" si="88"/>
        <v>0</v>
      </c>
      <c r="AU356" s="93">
        <f t="shared" si="89"/>
        <v>0</v>
      </c>
      <c r="AV356" s="93" t="str">
        <f t="shared" si="90"/>
        <v>01N</v>
      </c>
      <c r="AW356" s="94" t="str">
        <f t="shared" si="91"/>
        <v/>
      </c>
      <c r="AX356" s="95">
        <f>SUMIF(Calculs!$B$2:$B$34,AW356,Calculs!$C$2:$C$34)</f>
        <v>0</v>
      </c>
      <c r="AY356" s="95">
        <f>IF(K356&lt;&gt;"",IF(LEFT(K356,1)="S", Calculs!$C$55,0),0)</f>
        <v>0</v>
      </c>
      <c r="AZ356" s="95">
        <f>IF(L356&lt;&gt;"",IF(LEFT(L356,1)="S", Calculs!$C$51,0),0)</f>
        <v>0</v>
      </c>
      <c r="BA356" s="95">
        <f>IF(M356&lt;&gt;"",IF(LEFT(M356,1)="S", Calculs!$C$52,0),0)</f>
        <v>0</v>
      </c>
      <c r="BB356" s="96" t="str">
        <f t="shared" si="92"/>
        <v/>
      </c>
      <c r="BC356" s="207" t="str">
        <f t="shared" si="93"/>
        <v/>
      </c>
      <c r="BD356" s="96">
        <f>SUMIF(Calculs!$B$2:$B$34,BB356,Calculs!$C$2:$C$34)</f>
        <v>0</v>
      </c>
      <c r="BE356" s="95">
        <f>IF(Q356&lt;&gt;"",IF(LEFT(Q356,1)="S", Calculs!$C$52,0),0)</f>
        <v>0</v>
      </c>
      <c r="BF356" s="95">
        <f>IF(R356&lt;&gt;"",IF(LEFT(R356,1)="S", Calculs!$C$51,0),0)</f>
        <v>0</v>
      </c>
      <c r="BG356" s="95">
        <f>SUMIF(Calculs!$B$41:$B$46,LEFT(S356,2),Calculs!$C$41:$C$46)</f>
        <v>0</v>
      </c>
      <c r="BH356" s="95">
        <f>IF(T356&lt;&gt;"",IF(LEFT(T356,1)="S", Calculs!$C$48,0),0)</f>
        <v>0</v>
      </c>
      <c r="BI356" s="95">
        <f>IF(W356&lt;&gt;"",IF(LEFT(W356,3)="ETT", Calculs!$C$37,0),0)</f>
        <v>0</v>
      </c>
      <c r="BJ356" s="95">
        <f>IF(X356&lt;&gt;"",IF(LEFT(X356,1)="S", Calculs!$C$51,0),0)</f>
        <v>0</v>
      </c>
      <c r="BK356" s="95">
        <f>IF(Y356&lt;&gt;"",IF(LEFT(Y356,1)="S", Calculs!$C$52,0),0)</f>
        <v>0</v>
      </c>
      <c r="BL356" s="96" t="str">
        <f t="shared" si="94"/>
        <v/>
      </c>
      <c r="BM356" s="95">
        <f>SUMIF(Calculs!$B$32:$B$36,TRIM(BL356),Calculs!$C$32:$C$36)</f>
        <v>0</v>
      </c>
      <c r="BN356" s="95">
        <f>IF(V356&lt;&gt;"",IF(LEFT(V356,1)="S", SUMIF(Calculs!$B$57:$B$61, TRIM(BL356), Calculs!$C$57:$C$61),0),0)</f>
        <v>0</v>
      </c>
      <c r="BO356" s="93" t="str">
        <f t="shared" si="95"/>
        <v>N</v>
      </c>
      <c r="BP356" s="95">
        <f t="shared" si="96"/>
        <v>0</v>
      </c>
      <c r="BQ356" s="95" t="e">
        <f t="shared" si="97"/>
        <v>#VALUE!</v>
      </c>
      <c r="BR356" s="95" t="e">
        <f t="shared" si="98"/>
        <v>#VALUE!</v>
      </c>
    </row>
    <row r="357" spans="1:70" ht="12.75" customHeight="1">
      <c r="A357" s="81"/>
      <c r="B357" s="107"/>
      <c r="C357" s="1"/>
      <c r="D357" s="1"/>
      <c r="E357" s="1"/>
      <c r="F357" s="1"/>
      <c r="G357" s="1"/>
      <c r="H357" s="34"/>
      <c r="I357" s="83"/>
      <c r="J357" s="83"/>
      <c r="K357" s="83"/>
      <c r="L357" s="83"/>
      <c r="M357" s="83"/>
      <c r="N357" s="83"/>
      <c r="O357" s="83"/>
      <c r="P357" s="83"/>
      <c r="Q357" s="83"/>
      <c r="R357" s="1"/>
      <c r="S357" s="84"/>
      <c r="T357" s="84"/>
      <c r="V357" s="84"/>
      <c r="W357" s="83"/>
      <c r="X357" s="83"/>
      <c r="Y357" s="83"/>
      <c r="Z357" s="1"/>
      <c r="AA357" s="1"/>
      <c r="AB357" s="3"/>
      <c r="AC357" s="84"/>
      <c r="AD357" s="84"/>
      <c r="AE357" s="84"/>
      <c r="AF357" s="85"/>
      <c r="AG357" s="86"/>
      <c r="AH357" s="86"/>
      <c r="AI357" s="86"/>
      <c r="AJ357" s="86"/>
      <c r="AK357" s="87"/>
      <c r="AL357" s="87"/>
      <c r="AM357" s="87"/>
      <c r="AN357" s="87"/>
      <c r="AO357" s="88"/>
      <c r="AP357" s="89"/>
      <c r="AQ357" s="90" t="str">
        <f t="shared" si="85"/>
        <v/>
      </c>
      <c r="AR357" s="91">
        <f t="shared" si="86"/>
        <v>2</v>
      </c>
      <c r="AS357" s="92" t="str">
        <f t="shared" si="87"/>
        <v/>
      </c>
      <c r="AT357" s="93">
        <f t="shared" si="88"/>
        <v>0</v>
      </c>
      <c r="AU357" s="93">
        <f t="shared" si="89"/>
        <v>0</v>
      </c>
      <c r="AV357" s="93" t="str">
        <f t="shared" si="90"/>
        <v>01N</v>
      </c>
      <c r="AW357" s="94" t="str">
        <f t="shared" si="91"/>
        <v/>
      </c>
      <c r="AX357" s="95">
        <f>SUMIF(Calculs!$B$2:$B$34,AW357,Calculs!$C$2:$C$34)</f>
        <v>0</v>
      </c>
      <c r="AY357" s="95">
        <f>IF(K357&lt;&gt;"",IF(LEFT(K357,1)="S", Calculs!$C$55,0),0)</f>
        <v>0</v>
      </c>
      <c r="AZ357" s="95">
        <f>IF(L357&lt;&gt;"",IF(LEFT(L357,1)="S", Calculs!$C$51,0),0)</f>
        <v>0</v>
      </c>
      <c r="BA357" s="95">
        <f>IF(M357&lt;&gt;"",IF(LEFT(M357,1)="S", Calculs!$C$52,0),0)</f>
        <v>0</v>
      </c>
      <c r="BB357" s="96" t="str">
        <f t="shared" si="92"/>
        <v/>
      </c>
      <c r="BC357" s="207" t="str">
        <f t="shared" si="93"/>
        <v/>
      </c>
      <c r="BD357" s="96">
        <f>SUMIF(Calculs!$B$2:$B$34,BB357,Calculs!$C$2:$C$34)</f>
        <v>0</v>
      </c>
      <c r="BE357" s="95">
        <f>IF(Q357&lt;&gt;"",IF(LEFT(Q357,1)="S", Calculs!$C$52,0),0)</f>
        <v>0</v>
      </c>
      <c r="BF357" s="95">
        <f>IF(R357&lt;&gt;"",IF(LEFT(R357,1)="S", Calculs!$C$51,0),0)</f>
        <v>0</v>
      </c>
      <c r="BG357" s="95">
        <f>SUMIF(Calculs!$B$41:$B$46,LEFT(S357,2),Calculs!$C$41:$C$46)</f>
        <v>0</v>
      </c>
      <c r="BH357" s="95">
        <f>IF(T357&lt;&gt;"",IF(LEFT(T357,1)="S", Calculs!$C$48,0),0)</f>
        <v>0</v>
      </c>
      <c r="BI357" s="95">
        <f>IF(W357&lt;&gt;"",IF(LEFT(W357,3)="ETT", Calculs!$C$37,0),0)</f>
        <v>0</v>
      </c>
      <c r="BJ357" s="95">
        <f>IF(X357&lt;&gt;"",IF(LEFT(X357,1)="S", Calculs!$C$51,0),0)</f>
        <v>0</v>
      </c>
      <c r="BK357" s="95">
        <f>IF(Y357&lt;&gt;"",IF(LEFT(Y357,1)="S", Calculs!$C$52,0),0)</f>
        <v>0</v>
      </c>
      <c r="BL357" s="96" t="str">
        <f t="shared" si="94"/>
        <v/>
      </c>
      <c r="BM357" s="95">
        <f>SUMIF(Calculs!$B$32:$B$36,TRIM(BL357),Calculs!$C$32:$C$36)</f>
        <v>0</v>
      </c>
      <c r="BN357" s="95">
        <f>IF(V357&lt;&gt;"",IF(LEFT(V357,1)="S", SUMIF(Calculs!$B$57:$B$61, TRIM(BL357), Calculs!$C$57:$C$61),0),0)</f>
        <v>0</v>
      </c>
      <c r="BO357" s="93" t="str">
        <f t="shared" si="95"/>
        <v>N</v>
      </c>
      <c r="BP357" s="95">
        <f t="shared" si="96"/>
        <v>0</v>
      </c>
      <c r="BQ357" s="95" t="e">
        <f t="shared" si="97"/>
        <v>#VALUE!</v>
      </c>
      <c r="BR357" s="95" t="e">
        <f t="shared" si="98"/>
        <v>#VALUE!</v>
      </c>
    </row>
    <row r="358" spans="1:70" ht="12.75" customHeight="1">
      <c r="A358" s="81"/>
      <c r="B358" s="107"/>
      <c r="C358" s="1"/>
      <c r="D358" s="1"/>
      <c r="E358" s="1"/>
      <c r="F358" s="1"/>
      <c r="G358" s="1"/>
      <c r="H358" s="34"/>
      <c r="I358" s="83"/>
      <c r="J358" s="83"/>
      <c r="K358" s="83"/>
      <c r="L358" s="83"/>
      <c r="M358" s="83"/>
      <c r="N358" s="83"/>
      <c r="O358" s="83"/>
      <c r="P358" s="83"/>
      <c r="Q358" s="83"/>
      <c r="R358" s="1"/>
      <c r="S358" s="84"/>
      <c r="T358" s="84"/>
      <c r="V358" s="84"/>
      <c r="W358" s="83"/>
      <c r="X358" s="83"/>
      <c r="Y358" s="83"/>
      <c r="Z358" s="1"/>
      <c r="AA358" s="1"/>
      <c r="AB358" s="3"/>
      <c r="AC358" s="84"/>
      <c r="AD358" s="84"/>
      <c r="AE358" s="84"/>
      <c r="AF358" s="85"/>
      <c r="AG358" s="86"/>
      <c r="AH358" s="86"/>
      <c r="AI358" s="86"/>
      <c r="AJ358" s="86"/>
      <c r="AK358" s="87"/>
      <c r="AL358" s="87"/>
      <c r="AM358" s="87"/>
      <c r="AN358" s="87"/>
      <c r="AO358" s="88"/>
      <c r="AP358" s="89"/>
      <c r="AQ358" s="90" t="str">
        <f t="shared" si="85"/>
        <v/>
      </c>
      <c r="AR358" s="91">
        <f t="shared" si="86"/>
        <v>2</v>
      </c>
      <c r="AS358" s="92" t="str">
        <f t="shared" si="87"/>
        <v/>
      </c>
      <c r="AT358" s="93">
        <f t="shared" si="88"/>
        <v>0</v>
      </c>
      <c r="AU358" s="93">
        <f t="shared" si="89"/>
        <v>0</v>
      </c>
      <c r="AV358" s="93" t="str">
        <f t="shared" si="90"/>
        <v>01N</v>
      </c>
      <c r="AW358" s="94" t="str">
        <f t="shared" si="91"/>
        <v/>
      </c>
      <c r="AX358" s="95">
        <f>SUMIF(Calculs!$B$2:$B$34,AW358,Calculs!$C$2:$C$34)</f>
        <v>0</v>
      </c>
      <c r="AY358" s="95">
        <f>IF(K358&lt;&gt;"",IF(LEFT(K358,1)="S", Calculs!$C$55,0),0)</f>
        <v>0</v>
      </c>
      <c r="AZ358" s="95">
        <f>IF(L358&lt;&gt;"",IF(LEFT(L358,1)="S", Calculs!$C$51,0),0)</f>
        <v>0</v>
      </c>
      <c r="BA358" s="95">
        <f>IF(M358&lt;&gt;"",IF(LEFT(M358,1)="S", Calculs!$C$52,0),0)</f>
        <v>0</v>
      </c>
      <c r="BB358" s="96" t="str">
        <f t="shared" si="92"/>
        <v/>
      </c>
      <c r="BC358" s="207" t="str">
        <f t="shared" si="93"/>
        <v/>
      </c>
      <c r="BD358" s="96">
        <f>SUMIF(Calculs!$B$2:$B$34,BB358,Calculs!$C$2:$C$34)</f>
        <v>0</v>
      </c>
      <c r="BE358" s="95">
        <f>IF(Q358&lt;&gt;"",IF(LEFT(Q358,1)="S", Calculs!$C$52,0),0)</f>
        <v>0</v>
      </c>
      <c r="BF358" s="95">
        <f>IF(R358&lt;&gt;"",IF(LEFT(R358,1)="S", Calculs!$C$51,0),0)</f>
        <v>0</v>
      </c>
      <c r="BG358" s="95">
        <f>SUMIF(Calculs!$B$41:$B$46,LEFT(S358,2),Calculs!$C$41:$C$46)</f>
        <v>0</v>
      </c>
      <c r="BH358" s="95">
        <f>IF(T358&lt;&gt;"",IF(LEFT(T358,1)="S", Calculs!$C$48,0),0)</f>
        <v>0</v>
      </c>
      <c r="BI358" s="95">
        <f>IF(W358&lt;&gt;"",IF(LEFT(W358,3)="ETT", Calculs!$C$37,0),0)</f>
        <v>0</v>
      </c>
      <c r="BJ358" s="95">
        <f>IF(X358&lt;&gt;"",IF(LEFT(X358,1)="S", Calculs!$C$51,0),0)</f>
        <v>0</v>
      </c>
      <c r="BK358" s="95">
        <f>IF(Y358&lt;&gt;"",IF(LEFT(Y358,1)="S", Calculs!$C$52,0),0)</f>
        <v>0</v>
      </c>
      <c r="BL358" s="96" t="str">
        <f t="shared" si="94"/>
        <v/>
      </c>
      <c r="BM358" s="95">
        <f>SUMIF(Calculs!$B$32:$B$36,TRIM(BL358),Calculs!$C$32:$C$36)</f>
        <v>0</v>
      </c>
      <c r="BN358" s="95">
        <f>IF(V358&lt;&gt;"",IF(LEFT(V358,1)="S", SUMIF(Calculs!$B$57:$B$61, TRIM(BL358), Calculs!$C$57:$C$61),0),0)</f>
        <v>0</v>
      </c>
      <c r="BO358" s="93" t="str">
        <f t="shared" si="95"/>
        <v>N</v>
      </c>
      <c r="BP358" s="95">
        <f t="shared" si="96"/>
        <v>0</v>
      </c>
      <c r="BQ358" s="95" t="e">
        <f t="shared" si="97"/>
        <v>#VALUE!</v>
      </c>
      <c r="BR358" s="95" t="e">
        <f t="shared" si="98"/>
        <v>#VALUE!</v>
      </c>
    </row>
    <row r="359" spans="1:70" ht="12.75" customHeight="1">
      <c r="A359" s="81"/>
      <c r="B359" s="107"/>
      <c r="C359" s="1"/>
      <c r="D359" s="1"/>
      <c r="E359" s="1"/>
      <c r="F359" s="1"/>
      <c r="G359" s="1"/>
      <c r="H359" s="34"/>
      <c r="I359" s="83"/>
      <c r="J359" s="83"/>
      <c r="K359" s="83"/>
      <c r="L359" s="83"/>
      <c r="M359" s="83"/>
      <c r="N359" s="83"/>
      <c r="O359" s="83"/>
      <c r="P359" s="83"/>
      <c r="Q359" s="83"/>
      <c r="R359" s="1"/>
      <c r="S359" s="84"/>
      <c r="T359" s="84"/>
      <c r="V359" s="84"/>
      <c r="W359" s="83"/>
      <c r="X359" s="83"/>
      <c r="Y359" s="83"/>
      <c r="Z359" s="1"/>
      <c r="AA359" s="1"/>
      <c r="AB359" s="3"/>
      <c r="AC359" s="84"/>
      <c r="AD359" s="84"/>
      <c r="AE359" s="84"/>
      <c r="AF359" s="85"/>
      <c r="AG359" s="86"/>
      <c r="AH359" s="86"/>
      <c r="AI359" s="86"/>
      <c r="AJ359" s="86"/>
      <c r="AK359" s="87"/>
      <c r="AL359" s="87"/>
      <c r="AM359" s="87"/>
      <c r="AN359" s="87"/>
      <c r="AO359" s="88"/>
      <c r="AP359" s="89"/>
      <c r="AQ359" s="90" t="str">
        <f t="shared" si="85"/>
        <v/>
      </c>
      <c r="AR359" s="91">
        <f t="shared" si="86"/>
        <v>2</v>
      </c>
      <c r="AS359" s="92" t="str">
        <f t="shared" si="87"/>
        <v/>
      </c>
      <c r="AT359" s="93">
        <f t="shared" si="88"/>
        <v>0</v>
      </c>
      <c r="AU359" s="93">
        <f t="shared" si="89"/>
        <v>0</v>
      </c>
      <c r="AV359" s="93" t="str">
        <f t="shared" si="90"/>
        <v>01N</v>
      </c>
      <c r="AW359" s="94" t="str">
        <f t="shared" si="91"/>
        <v/>
      </c>
      <c r="AX359" s="95">
        <f>SUMIF(Calculs!$B$2:$B$34,AW359,Calculs!$C$2:$C$34)</f>
        <v>0</v>
      </c>
      <c r="AY359" s="95">
        <f>IF(K359&lt;&gt;"",IF(LEFT(K359,1)="S", Calculs!$C$55,0),0)</f>
        <v>0</v>
      </c>
      <c r="AZ359" s="95">
        <f>IF(L359&lt;&gt;"",IF(LEFT(L359,1)="S", Calculs!$C$51,0),0)</f>
        <v>0</v>
      </c>
      <c r="BA359" s="95">
        <f>IF(M359&lt;&gt;"",IF(LEFT(M359,1)="S", Calculs!$C$52,0),0)</f>
        <v>0</v>
      </c>
      <c r="BB359" s="96" t="str">
        <f t="shared" si="92"/>
        <v/>
      </c>
      <c r="BC359" s="207" t="str">
        <f t="shared" si="93"/>
        <v/>
      </c>
      <c r="BD359" s="96">
        <f>SUMIF(Calculs!$B$2:$B$34,BB359,Calculs!$C$2:$C$34)</f>
        <v>0</v>
      </c>
      <c r="BE359" s="95">
        <f>IF(Q359&lt;&gt;"",IF(LEFT(Q359,1)="S", Calculs!$C$52,0),0)</f>
        <v>0</v>
      </c>
      <c r="BF359" s="95">
        <f>IF(R359&lt;&gt;"",IF(LEFT(R359,1)="S", Calculs!$C$51,0),0)</f>
        <v>0</v>
      </c>
      <c r="BG359" s="95">
        <f>SUMIF(Calculs!$B$41:$B$46,LEFT(S359,2),Calculs!$C$41:$C$46)</f>
        <v>0</v>
      </c>
      <c r="BH359" s="95">
        <f>IF(T359&lt;&gt;"",IF(LEFT(T359,1)="S", Calculs!$C$48,0),0)</f>
        <v>0</v>
      </c>
      <c r="BI359" s="95">
        <f>IF(W359&lt;&gt;"",IF(LEFT(W359,3)="ETT", Calculs!$C$37,0),0)</f>
        <v>0</v>
      </c>
      <c r="BJ359" s="95">
        <f>IF(X359&lt;&gt;"",IF(LEFT(X359,1)="S", Calculs!$C$51,0),0)</f>
        <v>0</v>
      </c>
      <c r="BK359" s="95">
        <f>IF(Y359&lt;&gt;"",IF(LEFT(Y359,1)="S", Calculs!$C$52,0),0)</f>
        <v>0</v>
      </c>
      <c r="BL359" s="96" t="str">
        <f t="shared" si="94"/>
        <v/>
      </c>
      <c r="BM359" s="95">
        <f>SUMIF(Calculs!$B$32:$B$36,TRIM(BL359),Calculs!$C$32:$C$36)</f>
        <v>0</v>
      </c>
      <c r="BN359" s="95">
        <f>IF(V359&lt;&gt;"",IF(LEFT(V359,1)="S", SUMIF(Calculs!$B$57:$B$61, TRIM(BL359), Calculs!$C$57:$C$61),0),0)</f>
        <v>0</v>
      </c>
      <c r="BO359" s="93" t="str">
        <f t="shared" si="95"/>
        <v>N</v>
      </c>
      <c r="BP359" s="95">
        <f t="shared" si="96"/>
        <v>0</v>
      </c>
      <c r="BQ359" s="95" t="e">
        <f t="shared" si="97"/>
        <v>#VALUE!</v>
      </c>
      <c r="BR359" s="95" t="e">
        <f t="shared" si="98"/>
        <v>#VALUE!</v>
      </c>
    </row>
    <row r="360" spans="1:70" ht="12.75" customHeight="1">
      <c r="A360" s="81"/>
      <c r="B360" s="107"/>
      <c r="C360" s="1"/>
      <c r="D360" s="1"/>
      <c r="E360" s="1"/>
      <c r="F360" s="1"/>
      <c r="G360" s="1"/>
      <c r="H360" s="34"/>
      <c r="I360" s="83"/>
      <c r="J360" s="83"/>
      <c r="K360" s="83"/>
      <c r="L360" s="83"/>
      <c r="M360" s="83"/>
      <c r="N360" s="83"/>
      <c r="O360" s="83"/>
      <c r="P360" s="83"/>
      <c r="Q360" s="83"/>
      <c r="R360" s="1"/>
      <c r="S360" s="84"/>
      <c r="T360" s="84"/>
      <c r="V360" s="84"/>
      <c r="W360" s="83"/>
      <c r="X360" s="83"/>
      <c r="Y360" s="83"/>
      <c r="Z360" s="1"/>
      <c r="AA360" s="1"/>
      <c r="AB360" s="3"/>
      <c r="AC360" s="84"/>
      <c r="AD360" s="84"/>
      <c r="AE360" s="84"/>
      <c r="AF360" s="85"/>
      <c r="AG360" s="86"/>
      <c r="AH360" s="86"/>
      <c r="AI360" s="86"/>
      <c r="AJ360" s="86"/>
      <c r="AK360" s="87"/>
      <c r="AL360" s="87"/>
      <c r="AM360" s="87"/>
      <c r="AN360" s="87"/>
      <c r="AO360" s="88"/>
      <c r="AP360" s="89"/>
      <c r="AQ360" s="90" t="str">
        <f t="shared" si="85"/>
        <v/>
      </c>
      <c r="AR360" s="91">
        <f t="shared" si="86"/>
        <v>2</v>
      </c>
      <c r="AS360" s="92" t="str">
        <f t="shared" si="87"/>
        <v/>
      </c>
      <c r="AT360" s="93">
        <f t="shared" si="88"/>
        <v>0</v>
      </c>
      <c r="AU360" s="93">
        <f t="shared" si="89"/>
        <v>0</v>
      </c>
      <c r="AV360" s="93" t="str">
        <f t="shared" si="90"/>
        <v>01N</v>
      </c>
      <c r="AW360" s="94" t="str">
        <f t="shared" si="91"/>
        <v/>
      </c>
      <c r="AX360" s="95">
        <f>SUMIF(Calculs!$B$2:$B$34,AW360,Calculs!$C$2:$C$34)</f>
        <v>0</v>
      </c>
      <c r="AY360" s="95">
        <f>IF(K360&lt;&gt;"",IF(LEFT(K360,1)="S", Calculs!$C$55,0),0)</f>
        <v>0</v>
      </c>
      <c r="AZ360" s="95">
        <f>IF(L360&lt;&gt;"",IF(LEFT(L360,1)="S", Calculs!$C$51,0),0)</f>
        <v>0</v>
      </c>
      <c r="BA360" s="95">
        <f>IF(M360&lt;&gt;"",IF(LEFT(M360,1)="S", Calculs!$C$52,0),0)</f>
        <v>0</v>
      </c>
      <c r="BB360" s="96" t="str">
        <f t="shared" si="92"/>
        <v/>
      </c>
      <c r="BC360" s="207" t="str">
        <f t="shared" si="93"/>
        <v/>
      </c>
      <c r="BD360" s="96">
        <f>SUMIF(Calculs!$B$2:$B$34,BB360,Calculs!$C$2:$C$34)</f>
        <v>0</v>
      </c>
      <c r="BE360" s="95">
        <f>IF(Q360&lt;&gt;"",IF(LEFT(Q360,1)="S", Calculs!$C$52,0),0)</f>
        <v>0</v>
      </c>
      <c r="BF360" s="95">
        <f>IF(R360&lt;&gt;"",IF(LEFT(R360,1)="S", Calculs!$C$51,0),0)</f>
        <v>0</v>
      </c>
      <c r="BG360" s="95">
        <f>SUMIF(Calculs!$B$41:$B$46,LEFT(S360,2),Calculs!$C$41:$C$46)</f>
        <v>0</v>
      </c>
      <c r="BH360" s="95">
        <f>IF(T360&lt;&gt;"",IF(LEFT(T360,1)="S", Calculs!$C$48,0),0)</f>
        <v>0</v>
      </c>
      <c r="BI360" s="95">
        <f>IF(W360&lt;&gt;"",IF(LEFT(W360,3)="ETT", Calculs!$C$37,0),0)</f>
        <v>0</v>
      </c>
      <c r="BJ360" s="95">
        <f>IF(X360&lt;&gt;"",IF(LEFT(X360,1)="S", Calculs!$C$51,0),0)</f>
        <v>0</v>
      </c>
      <c r="BK360" s="95">
        <f>IF(Y360&lt;&gt;"",IF(LEFT(Y360,1)="S", Calculs!$C$52,0),0)</f>
        <v>0</v>
      </c>
      <c r="BL360" s="96" t="str">
        <f t="shared" si="94"/>
        <v/>
      </c>
      <c r="BM360" s="95">
        <f>SUMIF(Calculs!$B$32:$B$36,TRIM(BL360),Calculs!$C$32:$C$36)</f>
        <v>0</v>
      </c>
      <c r="BN360" s="95">
        <f>IF(V360&lt;&gt;"",IF(LEFT(V360,1)="S", SUMIF(Calculs!$B$57:$B$61, TRIM(BL360), Calculs!$C$57:$C$61),0),0)</f>
        <v>0</v>
      </c>
      <c r="BO360" s="93" t="str">
        <f t="shared" si="95"/>
        <v>N</v>
      </c>
      <c r="BP360" s="95">
        <f t="shared" si="96"/>
        <v>0</v>
      </c>
      <c r="BQ360" s="95" t="e">
        <f t="shared" si="97"/>
        <v>#VALUE!</v>
      </c>
      <c r="BR360" s="95" t="e">
        <f t="shared" si="98"/>
        <v>#VALUE!</v>
      </c>
    </row>
    <row r="361" spans="1:70" ht="12.75" customHeight="1">
      <c r="A361" s="81"/>
      <c r="B361" s="107"/>
      <c r="C361" s="1"/>
      <c r="D361" s="1"/>
      <c r="E361" s="1"/>
      <c r="F361" s="1"/>
      <c r="G361" s="1"/>
      <c r="H361" s="34"/>
      <c r="I361" s="83"/>
      <c r="J361" s="83"/>
      <c r="K361" s="83"/>
      <c r="L361" s="83"/>
      <c r="M361" s="83"/>
      <c r="N361" s="83"/>
      <c r="O361" s="83"/>
      <c r="P361" s="83"/>
      <c r="Q361" s="83"/>
      <c r="R361" s="1"/>
      <c r="S361" s="84"/>
      <c r="T361" s="84"/>
      <c r="V361" s="84"/>
      <c r="W361" s="83"/>
      <c r="X361" s="83"/>
      <c r="Y361" s="83"/>
      <c r="Z361" s="1"/>
      <c r="AA361" s="1"/>
      <c r="AB361" s="3"/>
      <c r="AC361" s="84"/>
      <c r="AD361" s="84"/>
      <c r="AE361" s="84"/>
      <c r="AF361" s="85"/>
      <c r="AG361" s="86"/>
      <c r="AH361" s="86"/>
      <c r="AI361" s="86"/>
      <c r="AJ361" s="86"/>
      <c r="AK361" s="87"/>
      <c r="AL361" s="87"/>
      <c r="AM361" s="87"/>
      <c r="AN361" s="87"/>
      <c r="AO361" s="88"/>
      <c r="AP361" s="89"/>
      <c r="AQ361" s="90" t="str">
        <f t="shared" si="85"/>
        <v/>
      </c>
      <c r="AR361" s="91">
        <f t="shared" si="86"/>
        <v>2</v>
      </c>
      <c r="AS361" s="92" t="str">
        <f t="shared" si="87"/>
        <v/>
      </c>
      <c r="AT361" s="93">
        <f t="shared" si="88"/>
        <v>0</v>
      </c>
      <c r="AU361" s="93">
        <f t="shared" si="89"/>
        <v>0</v>
      </c>
      <c r="AV361" s="93" t="str">
        <f t="shared" si="90"/>
        <v>01N</v>
      </c>
      <c r="AW361" s="94" t="str">
        <f t="shared" si="91"/>
        <v/>
      </c>
      <c r="AX361" s="95">
        <f>SUMIF(Calculs!$B$2:$B$34,AW361,Calculs!$C$2:$C$34)</f>
        <v>0</v>
      </c>
      <c r="AY361" s="95">
        <f>IF(K361&lt;&gt;"",IF(LEFT(K361,1)="S", Calculs!$C$55,0),0)</f>
        <v>0</v>
      </c>
      <c r="AZ361" s="95">
        <f>IF(L361&lt;&gt;"",IF(LEFT(L361,1)="S", Calculs!$C$51,0),0)</f>
        <v>0</v>
      </c>
      <c r="BA361" s="95">
        <f>IF(M361&lt;&gt;"",IF(LEFT(M361,1)="S", Calculs!$C$52,0),0)</f>
        <v>0</v>
      </c>
      <c r="BB361" s="96" t="str">
        <f t="shared" si="92"/>
        <v/>
      </c>
      <c r="BC361" s="207" t="str">
        <f t="shared" si="93"/>
        <v/>
      </c>
      <c r="BD361" s="96">
        <f>SUMIF(Calculs!$B$2:$B$34,BB361,Calculs!$C$2:$C$34)</f>
        <v>0</v>
      </c>
      <c r="BE361" s="95">
        <f>IF(Q361&lt;&gt;"",IF(LEFT(Q361,1)="S", Calculs!$C$52,0),0)</f>
        <v>0</v>
      </c>
      <c r="BF361" s="95">
        <f>IF(R361&lt;&gt;"",IF(LEFT(R361,1)="S", Calculs!$C$51,0),0)</f>
        <v>0</v>
      </c>
      <c r="BG361" s="95">
        <f>SUMIF(Calculs!$B$41:$B$46,LEFT(S361,2),Calculs!$C$41:$C$46)</f>
        <v>0</v>
      </c>
      <c r="BH361" s="95">
        <f>IF(T361&lt;&gt;"",IF(LEFT(T361,1)="S", Calculs!$C$48,0),0)</f>
        <v>0</v>
      </c>
      <c r="BI361" s="95">
        <f>IF(W361&lt;&gt;"",IF(LEFT(W361,3)="ETT", Calculs!$C$37,0),0)</f>
        <v>0</v>
      </c>
      <c r="BJ361" s="95">
        <f>IF(X361&lt;&gt;"",IF(LEFT(X361,1)="S", Calculs!$C$51,0),0)</f>
        <v>0</v>
      </c>
      <c r="BK361" s="95">
        <f>IF(Y361&lt;&gt;"",IF(LEFT(Y361,1)="S", Calculs!$C$52,0),0)</f>
        <v>0</v>
      </c>
      <c r="BL361" s="96" t="str">
        <f t="shared" si="94"/>
        <v/>
      </c>
      <c r="BM361" s="95">
        <f>SUMIF(Calculs!$B$32:$B$36,TRIM(BL361),Calculs!$C$32:$C$36)</f>
        <v>0</v>
      </c>
      <c r="BN361" s="95">
        <f>IF(V361&lt;&gt;"",IF(LEFT(V361,1)="S", SUMIF(Calculs!$B$57:$B$61, TRIM(BL361), Calculs!$C$57:$C$61),0),0)</f>
        <v>0</v>
      </c>
      <c r="BO361" s="93" t="str">
        <f t="shared" si="95"/>
        <v>N</v>
      </c>
      <c r="BP361" s="95">
        <f t="shared" si="96"/>
        <v>0</v>
      </c>
      <c r="BQ361" s="95" t="e">
        <f t="shared" si="97"/>
        <v>#VALUE!</v>
      </c>
      <c r="BR361" s="95" t="e">
        <f t="shared" si="98"/>
        <v>#VALUE!</v>
      </c>
    </row>
    <row r="362" spans="1:70" ht="12.75" customHeight="1">
      <c r="A362" s="81"/>
      <c r="B362" s="107"/>
      <c r="C362" s="1"/>
      <c r="D362" s="1"/>
      <c r="E362" s="1"/>
      <c r="F362" s="1"/>
      <c r="G362" s="1"/>
      <c r="H362" s="34"/>
      <c r="I362" s="83"/>
      <c r="J362" s="83"/>
      <c r="K362" s="83"/>
      <c r="L362" s="83"/>
      <c r="M362" s="83"/>
      <c r="N362" s="83"/>
      <c r="O362" s="83"/>
      <c r="P362" s="83"/>
      <c r="Q362" s="83"/>
      <c r="R362" s="1"/>
      <c r="S362" s="84"/>
      <c r="T362" s="84"/>
      <c r="V362" s="84"/>
      <c r="W362" s="83"/>
      <c r="X362" s="83"/>
      <c r="Y362" s="83"/>
      <c r="Z362" s="1"/>
      <c r="AA362" s="1"/>
      <c r="AB362" s="3"/>
      <c r="AC362" s="84"/>
      <c r="AD362" s="84"/>
      <c r="AE362" s="84"/>
      <c r="AF362" s="85"/>
      <c r="AG362" s="86"/>
      <c r="AH362" s="86"/>
      <c r="AI362" s="86"/>
      <c r="AJ362" s="86"/>
      <c r="AK362" s="87"/>
      <c r="AL362" s="87"/>
      <c r="AM362" s="87"/>
      <c r="AN362" s="87"/>
      <c r="AO362" s="88"/>
      <c r="AP362" s="89"/>
      <c r="AQ362" s="90" t="str">
        <f t="shared" si="85"/>
        <v/>
      </c>
      <c r="AR362" s="91">
        <f t="shared" si="86"/>
        <v>2</v>
      </c>
      <c r="AS362" s="92" t="str">
        <f t="shared" si="87"/>
        <v/>
      </c>
      <c r="AT362" s="93">
        <f t="shared" si="88"/>
        <v>0</v>
      </c>
      <c r="AU362" s="93">
        <f t="shared" si="89"/>
        <v>0</v>
      </c>
      <c r="AV362" s="93" t="str">
        <f t="shared" si="90"/>
        <v>01N</v>
      </c>
      <c r="AW362" s="94" t="str">
        <f t="shared" si="91"/>
        <v/>
      </c>
      <c r="AX362" s="95">
        <f>SUMIF(Calculs!$B$2:$B$34,AW362,Calculs!$C$2:$C$34)</f>
        <v>0</v>
      </c>
      <c r="AY362" s="95">
        <f>IF(K362&lt;&gt;"",IF(LEFT(K362,1)="S", Calculs!$C$55,0),0)</f>
        <v>0</v>
      </c>
      <c r="AZ362" s="95">
        <f>IF(L362&lt;&gt;"",IF(LEFT(L362,1)="S", Calculs!$C$51,0),0)</f>
        <v>0</v>
      </c>
      <c r="BA362" s="95">
        <f>IF(M362&lt;&gt;"",IF(LEFT(M362,1)="S", Calculs!$C$52,0),0)</f>
        <v>0</v>
      </c>
      <c r="BB362" s="96" t="str">
        <f t="shared" si="92"/>
        <v/>
      </c>
      <c r="BC362" s="207" t="str">
        <f t="shared" si="93"/>
        <v/>
      </c>
      <c r="BD362" s="96">
        <f>SUMIF(Calculs!$B$2:$B$34,BB362,Calculs!$C$2:$C$34)</f>
        <v>0</v>
      </c>
      <c r="BE362" s="95">
        <f>IF(Q362&lt;&gt;"",IF(LEFT(Q362,1)="S", Calculs!$C$52,0),0)</f>
        <v>0</v>
      </c>
      <c r="BF362" s="95">
        <f>IF(R362&lt;&gt;"",IF(LEFT(R362,1)="S", Calculs!$C$51,0),0)</f>
        <v>0</v>
      </c>
      <c r="BG362" s="95">
        <f>SUMIF(Calculs!$B$41:$B$46,LEFT(S362,2),Calculs!$C$41:$C$46)</f>
        <v>0</v>
      </c>
      <c r="BH362" s="95">
        <f>IF(T362&lt;&gt;"",IF(LEFT(T362,1)="S", Calculs!$C$48,0),0)</f>
        <v>0</v>
      </c>
      <c r="BI362" s="95">
        <f>IF(W362&lt;&gt;"",IF(LEFT(W362,3)="ETT", Calculs!$C$37,0),0)</f>
        <v>0</v>
      </c>
      <c r="BJ362" s="95">
        <f>IF(X362&lt;&gt;"",IF(LEFT(X362,1)="S", Calculs!$C$51,0),0)</f>
        <v>0</v>
      </c>
      <c r="BK362" s="95">
        <f>IF(Y362&lt;&gt;"",IF(LEFT(Y362,1)="S", Calculs!$C$52,0),0)</f>
        <v>0</v>
      </c>
      <c r="BL362" s="96" t="str">
        <f t="shared" si="94"/>
        <v/>
      </c>
      <c r="BM362" s="95">
        <f>SUMIF(Calculs!$B$32:$B$36,TRIM(BL362),Calculs!$C$32:$C$36)</f>
        <v>0</v>
      </c>
      <c r="BN362" s="95">
        <f>IF(V362&lt;&gt;"",IF(LEFT(V362,1)="S", SUMIF(Calculs!$B$57:$B$61, TRIM(BL362), Calculs!$C$57:$C$61),0),0)</f>
        <v>0</v>
      </c>
      <c r="BO362" s="93" t="str">
        <f t="shared" si="95"/>
        <v>N</v>
      </c>
      <c r="BP362" s="95">
        <f t="shared" si="96"/>
        <v>0</v>
      </c>
      <c r="BQ362" s="95" t="e">
        <f t="shared" si="97"/>
        <v>#VALUE!</v>
      </c>
      <c r="BR362" s="95" t="e">
        <f t="shared" si="98"/>
        <v>#VALUE!</v>
      </c>
    </row>
    <row r="363" spans="1:70" ht="12.75" customHeight="1">
      <c r="A363" s="81"/>
      <c r="B363" s="107"/>
      <c r="C363" s="1"/>
      <c r="D363" s="1"/>
      <c r="E363" s="1"/>
      <c r="F363" s="1"/>
      <c r="G363" s="1"/>
      <c r="H363" s="34"/>
      <c r="I363" s="83"/>
      <c r="J363" s="83"/>
      <c r="K363" s="83"/>
      <c r="L363" s="83"/>
      <c r="M363" s="83"/>
      <c r="N363" s="83"/>
      <c r="O363" s="83"/>
      <c r="P363" s="83"/>
      <c r="Q363" s="83"/>
      <c r="R363" s="1"/>
      <c r="S363" s="84"/>
      <c r="T363" s="84"/>
      <c r="V363" s="84"/>
      <c r="W363" s="83"/>
      <c r="X363" s="83"/>
      <c r="Y363" s="83"/>
      <c r="Z363" s="1"/>
      <c r="AA363" s="1"/>
      <c r="AB363" s="3"/>
      <c r="AC363" s="84"/>
      <c r="AD363" s="84"/>
      <c r="AE363" s="84"/>
      <c r="AF363" s="85"/>
      <c r="AG363" s="86"/>
      <c r="AH363" s="86"/>
      <c r="AI363" s="86"/>
      <c r="AJ363" s="86"/>
      <c r="AK363" s="87"/>
      <c r="AL363" s="87"/>
      <c r="AM363" s="87"/>
      <c r="AN363" s="87"/>
      <c r="AO363" s="88"/>
      <c r="AP363" s="89"/>
      <c r="AQ363" s="90" t="str">
        <f t="shared" si="85"/>
        <v/>
      </c>
      <c r="AR363" s="91">
        <f t="shared" si="86"/>
        <v>2</v>
      </c>
      <c r="AS363" s="92" t="str">
        <f t="shared" si="87"/>
        <v/>
      </c>
      <c r="AT363" s="93">
        <f t="shared" si="88"/>
        <v>0</v>
      </c>
      <c r="AU363" s="93">
        <f t="shared" si="89"/>
        <v>0</v>
      </c>
      <c r="AV363" s="93" t="str">
        <f t="shared" si="90"/>
        <v>01N</v>
      </c>
      <c r="AW363" s="94" t="str">
        <f t="shared" si="91"/>
        <v/>
      </c>
      <c r="AX363" s="95">
        <f>SUMIF(Calculs!$B$2:$B$34,AW363,Calculs!$C$2:$C$34)</f>
        <v>0</v>
      </c>
      <c r="AY363" s="95">
        <f>IF(K363&lt;&gt;"",IF(LEFT(K363,1)="S", Calculs!$C$55,0),0)</f>
        <v>0</v>
      </c>
      <c r="AZ363" s="95">
        <f>IF(L363&lt;&gt;"",IF(LEFT(L363,1)="S", Calculs!$C$51,0),0)</f>
        <v>0</v>
      </c>
      <c r="BA363" s="95">
        <f>IF(M363&lt;&gt;"",IF(LEFT(M363,1)="S", Calculs!$C$52,0),0)</f>
        <v>0</v>
      </c>
      <c r="BB363" s="96" t="str">
        <f t="shared" si="92"/>
        <v/>
      </c>
      <c r="BC363" s="207" t="str">
        <f t="shared" si="93"/>
        <v/>
      </c>
      <c r="BD363" s="96">
        <f>SUMIF(Calculs!$B$2:$B$34,BB363,Calculs!$C$2:$C$34)</f>
        <v>0</v>
      </c>
      <c r="BE363" s="95">
        <f>IF(Q363&lt;&gt;"",IF(LEFT(Q363,1)="S", Calculs!$C$52,0),0)</f>
        <v>0</v>
      </c>
      <c r="BF363" s="95">
        <f>IF(R363&lt;&gt;"",IF(LEFT(R363,1)="S", Calculs!$C$51,0),0)</f>
        <v>0</v>
      </c>
      <c r="BG363" s="95">
        <f>SUMIF(Calculs!$B$41:$B$46,LEFT(S363,2),Calculs!$C$41:$C$46)</f>
        <v>0</v>
      </c>
      <c r="BH363" s="95">
        <f>IF(T363&lt;&gt;"",IF(LEFT(T363,1)="S", Calculs!$C$48,0),0)</f>
        <v>0</v>
      </c>
      <c r="BI363" s="95">
        <f>IF(W363&lt;&gt;"",IF(LEFT(W363,3)="ETT", Calculs!$C$37,0),0)</f>
        <v>0</v>
      </c>
      <c r="BJ363" s="95">
        <f>IF(X363&lt;&gt;"",IF(LEFT(X363,1)="S", Calculs!$C$51,0),0)</f>
        <v>0</v>
      </c>
      <c r="BK363" s="95">
        <f>IF(Y363&lt;&gt;"",IF(LEFT(Y363,1)="S", Calculs!$C$52,0),0)</f>
        <v>0</v>
      </c>
      <c r="BL363" s="96" t="str">
        <f t="shared" si="94"/>
        <v/>
      </c>
      <c r="BM363" s="95">
        <f>SUMIF(Calculs!$B$32:$B$36,TRIM(BL363),Calculs!$C$32:$C$36)</f>
        <v>0</v>
      </c>
      <c r="BN363" s="95">
        <f>IF(V363&lt;&gt;"",IF(LEFT(V363,1)="S", SUMIF(Calculs!$B$57:$B$61, TRIM(BL363), Calculs!$C$57:$C$61),0),0)</f>
        <v>0</v>
      </c>
      <c r="BO363" s="93" t="str">
        <f t="shared" si="95"/>
        <v>N</v>
      </c>
      <c r="BP363" s="95">
        <f t="shared" si="96"/>
        <v>0</v>
      </c>
      <c r="BQ363" s="95" t="e">
        <f t="shared" si="97"/>
        <v>#VALUE!</v>
      </c>
      <c r="BR363" s="95" t="e">
        <f t="shared" si="98"/>
        <v>#VALUE!</v>
      </c>
    </row>
    <row r="364" spans="1:70" ht="12.75" customHeight="1">
      <c r="A364" s="81"/>
      <c r="B364" s="107"/>
      <c r="C364" s="1"/>
      <c r="D364" s="1"/>
      <c r="E364" s="1"/>
      <c r="F364" s="1"/>
      <c r="G364" s="1"/>
      <c r="H364" s="34"/>
      <c r="I364" s="83"/>
      <c r="J364" s="83"/>
      <c r="K364" s="83"/>
      <c r="L364" s="83"/>
      <c r="M364" s="83"/>
      <c r="N364" s="83"/>
      <c r="O364" s="83"/>
      <c r="P364" s="83"/>
      <c r="Q364" s="83"/>
      <c r="R364" s="1"/>
      <c r="S364" s="84"/>
      <c r="T364" s="84"/>
      <c r="V364" s="84"/>
      <c r="W364" s="83"/>
      <c r="X364" s="83"/>
      <c r="Y364" s="83"/>
      <c r="Z364" s="1"/>
      <c r="AA364" s="1"/>
      <c r="AB364" s="3"/>
      <c r="AC364" s="84"/>
      <c r="AD364" s="84"/>
      <c r="AE364" s="84"/>
      <c r="AF364" s="85"/>
      <c r="AG364" s="86"/>
      <c r="AH364" s="86"/>
      <c r="AI364" s="86"/>
      <c r="AJ364" s="86"/>
      <c r="AK364" s="87"/>
      <c r="AL364" s="87"/>
      <c r="AM364" s="87"/>
      <c r="AN364" s="87"/>
      <c r="AO364" s="88"/>
      <c r="AP364" s="89"/>
      <c r="AQ364" s="90" t="str">
        <f t="shared" si="85"/>
        <v/>
      </c>
      <c r="AR364" s="91">
        <f t="shared" si="86"/>
        <v>2</v>
      </c>
      <c r="AS364" s="92" t="str">
        <f t="shared" si="87"/>
        <v/>
      </c>
      <c r="AT364" s="93">
        <f t="shared" si="88"/>
        <v>0</v>
      </c>
      <c r="AU364" s="93">
        <f t="shared" si="89"/>
        <v>0</v>
      </c>
      <c r="AV364" s="93" t="str">
        <f t="shared" si="90"/>
        <v>01N</v>
      </c>
      <c r="AW364" s="94" t="str">
        <f t="shared" si="91"/>
        <v/>
      </c>
      <c r="AX364" s="95">
        <f>SUMIF(Calculs!$B$2:$B$34,AW364,Calculs!$C$2:$C$34)</f>
        <v>0</v>
      </c>
      <c r="AY364" s="95">
        <f>IF(K364&lt;&gt;"",IF(LEFT(K364,1)="S", Calculs!$C$55,0),0)</f>
        <v>0</v>
      </c>
      <c r="AZ364" s="95">
        <f>IF(L364&lt;&gt;"",IF(LEFT(L364,1)="S", Calculs!$C$51,0),0)</f>
        <v>0</v>
      </c>
      <c r="BA364" s="95">
        <f>IF(M364&lt;&gt;"",IF(LEFT(M364,1)="S", Calculs!$C$52,0),0)</f>
        <v>0</v>
      </c>
      <c r="BB364" s="96" t="str">
        <f t="shared" si="92"/>
        <v/>
      </c>
      <c r="BC364" s="207" t="str">
        <f t="shared" si="93"/>
        <v/>
      </c>
      <c r="BD364" s="96">
        <f>SUMIF(Calculs!$B$2:$B$34,BB364,Calculs!$C$2:$C$34)</f>
        <v>0</v>
      </c>
      <c r="BE364" s="95">
        <f>IF(Q364&lt;&gt;"",IF(LEFT(Q364,1)="S", Calculs!$C$52,0),0)</f>
        <v>0</v>
      </c>
      <c r="BF364" s="95">
        <f>IF(R364&lt;&gt;"",IF(LEFT(R364,1)="S", Calculs!$C$51,0),0)</f>
        <v>0</v>
      </c>
      <c r="BG364" s="95">
        <f>SUMIF(Calculs!$B$41:$B$46,LEFT(S364,2),Calculs!$C$41:$C$46)</f>
        <v>0</v>
      </c>
      <c r="BH364" s="95">
        <f>IF(T364&lt;&gt;"",IF(LEFT(T364,1)="S", Calculs!$C$48,0),0)</f>
        <v>0</v>
      </c>
      <c r="BI364" s="95">
        <f>IF(W364&lt;&gt;"",IF(LEFT(W364,3)="ETT", Calculs!$C$37,0),0)</f>
        <v>0</v>
      </c>
      <c r="BJ364" s="95">
        <f>IF(X364&lt;&gt;"",IF(LEFT(X364,1)="S", Calculs!$C$51,0),0)</f>
        <v>0</v>
      </c>
      <c r="BK364" s="95">
        <f>IF(Y364&lt;&gt;"",IF(LEFT(Y364,1)="S", Calculs!$C$52,0),0)</f>
        <v>0</v>
      </c>
      <c r="BL364" s="96" t="str">
        <f t="shared" si="94"/>
        <v/>
      </c>
      <c r="BM364" s="95">
        <f>SUMIF(Calculs!$B$32:$B$36,TRIM(BL364),Calculs!$C$32:$C$36)</f>
        <v>0</v>
      </c>
      <c r="BN364" s="95">
        <f>IF(V364&lt;&gt;"",IF(LEFT(V364,1)="S", SUMIF(Calculs!$B$57:$B$61, TRIM(BL364), Calculs!$C$57:$C$61),0),0)</f>
        <v>0</v>
      </c>
      <c r="BO364" s="93" t="str">
        <f t="shared" si="95"/>
        <v>N</v>
      </c>
      <c r="BP364" s="95">
        <f t="shared" si="96"/>
        <v>0</v>
      </c>
      <c r="BQ364" s="95" t="e">
        <f t="shared" si="97"/>
        <v>#VALUE!</v>
      </c>
      <c r="BR364" s="95" t="e">
        <f t="shared" si="98"/>
        <v>#VALUE!</v>
      </c>
    </row>
    <row r="365" spans="1:70" ht="12.75" customHeight="1">
      <c r="A365" s="81"/>
      <c r="B365" s="107"/>
      <c r="C365" s="1"/>
      <c r="D365" s="1"/>
      <c r="E365" s="1"/>
      <c r="F365" s="1"/>
      <c r="G365" s="1"/>
      <c r="H365" s="34"/>
      <c r="I365" s="83"/>
      <c r="J365" s="83"/>
      <c r="K365" s="83"/>
      <c r="L365" s="83"/>
      <c r="M365" s="83"/>
      <c r="N365" s="83"/>
      <c r="O365" s="83"/>
      <c r="P365" s="83"/>
      <c r="Q365" s="83"/>
      <c r="R365" s="1"/>
      <c r="S365" s="84"/>
      <c r="T365" s="84"/>
      <c r="V365" s="84"/>
      <c r="W365" s="83"/>
      <c r="X365" s="83"/>
      <c r="Y365" s="83"/>
      <c r="Z365" s="1"/>
      <c r="AA365" s="1"/>
      <c r="AB365" s="3"/>
      <c r="AC365" s="84"/>
      <c r="AD365" s="84"/>
      <c r="AE365" s="84"/>
      <c r="AF365" s="85"/>
      <c r="AG365" s="86"/>
      <c r="AH365" s="86"/>
      <c r="AI365" s="86"/>
      <c r="AJ365" s="86"/>
      <c r="AK365" s="87"/>
      <c r="AL365" s="87"/>
      <c r="AM365" s="87"/>
      <c r="AN365" s="87"/>
      <c r="AO365" s="88"/>
      <c r="AP365" s="89"/>
      <c r="AQ365" s="90" t="str">
        <f t="shared" si="85"/>
        <v/>
      </c>
      <c r="AR365" s="91">
        <f t="shared" si="86"/>
        <v>2</v>
      </c>
      <c r="AS365" s="92" t="str">
        <f t="shared" si="87"/>
        <v/>
      </c>
      <c r="AT365" s="93">
        <f t="shared" si="88"/>
        <v>0</v>
      </c>
      <c r="AU365" s="93">
        <f t="shared" si="89"/>
        <v>0</v>
      </c>
      <c r="AV365" s="93" t="str">
        <f t="shared" si="90"/>
        <v>01N</v>
      </c>
      <c r="AW365" s="94" t="str">
        <f t="shared" si="91"/>
        <v/>
      </c>
      <c r="AX365" s="95">
        <f>SUMIF(Calculs!$B$2:$B$34,AW365,Calculs!$C$2:$C$34)</f>
        <v>0</v>
      </c>
      <c r="AY365" s="95">
        <f>IF(K365&lt;&gt;"",IF(LEFT(K365,1)="S", Calculs!$C$55,0),0)</f>
        <v>0</v>
      </c>
      <c r="AZ365" s="95">
        <f>IF(L365&lt;&gt;"",IF(LEFT(L365,1)="S", Calculs!$C$51,0),0)</f>
        <v>0</v>
      </c>
      <c r="BA365" s="95">
        <f>IF(M365&lt;&gt;"",IF(LEFT(M365,1)="S", Calculs!$C$52,0),0)</f>
        <v>0</v>
      </c>
      <c r="BB365" s="96" t="str">
        <f t="shared" si="92"/>
        <v/>
      </c>
      <c r="BC365" s="207" t="str">
        <f t="shared" si="93"/>
        <v/>
      </c>
      <c r="BD365" s="96">
        <f>SUMIF(Calculs!$B$2:$B$34,BB365,Calculs!$C$2:$C$34)</f>
        <v>0</v>
      </c>
      <c r="BE365" s="95">
        <f>IF(Q365&lt;&gt;"",IF(LEFT(Q365,1)="S", Calculs!$C$52,0),0)</f>
        <v>0</v>
      </c>
      <c r="BF365" s="95">
        <f>IF(R365&lt;&gt;"",IF(LEFT(R365,1)="S", Calculs!$C$51,0),0)</f>
        <v>0</v>
      </c>
      <c r="BG365" s="95">
        <f>SUMIF(Calculs!$B$41:$B$46,LEFT(S365,2),Calculs!$C$41:$C$46)</f>
        <v>0</v>
      </c>
      <c r="BH365" s="95">
        <f>IF(T365&lt;&gt;"",IF(LEFT(T365,1)="S", Calculs!$C$48,0),0)</f>
        <v>0</v>
      </c>
      <c r="BI365" s="95">
        <f>IF(W365&lt;&gt;"",IF(LEFT(W365,3)="ETT", Calculs!$C$37,0),0)</f>
        <v>0</v>
      </c>
      <c r="BJ365" s="95">
        <f>IF(X365&lt;&gt;"",IF(LEFT(X365,1)="S", Calculs!$C$51,0),0)</f>
        <v>0</v>
      </c>
      <c r="BK365" s="95">
        <f>IF(Y365&lt;&gt;"",IF(LEFT(Y365,1)="S", Calculs!$C$52,0),0)</f>
        <v>0</v>
      </c>
      <c r="BL365" s="96" t="str">
        <f t="shared" si="94"/>
        <v/>
      </c>
      <c r="BM365" s="95">
        <f>SUMIF(Calculs!$B$32:$B$36,TRIM(BL365),Calculs!$C$32:$C$36)</f>
        <v>0</v>
      </c>
      <c r="BN365" s="95">
        <f>IF(V365&lt;&gt;"",IF(LEFT(V365,1)="S", SUMIF(Calculs!$B$57:$B$61, TRIM(BL365), Calculs!$C$57:$C$61),0),0)</f>
        <v>0</v>
      </c>
      <c r="BO365" s="93" t="str">
        <f t="shared" si="95"/>
        <v>N</v>
      </c>
      <c r="BP365" s="95">
        <f t="shared" si="96"/>
        <v>0</v>
      </c>
      <c r="BQ365" s="95" t="e">
        <f t="shared" si="97"/>
        <v>#VALUE!</v>
      </c>
      <c r="BR365" s="95" t="e">
        <f t="shared" si="98"/>
        <v>#VALUE!</v>
      </c>
    </row>
    <row r="366" spans="1:70" ht="12.75" customHeight="1">
      <c r="A366" s="81"/>
      <c r="B366" s="107"/>
      <c r="C366" s="1"/>
      <c r="D366" s="1"/>
      <c r="E366" s="1"/>
      <c r="F366" s="1"/>
      <c r="G366" s="1"/>
      <c r="H366" s="34"/>
      <c r="I366" s="83"/>
      <c r="J366" s="83"/>
      <c r="K366" s="83"/>
      <c r="L366" s="83"/>
      <c r="M366" s="83"/>
      <c r="N366" s="83"/>
      <c r="O366" s="83"/>
      <c r="P366" s="83"/>
      <c r="Q366" s="83"/>
      <c r="R366" s="1"/>
      <c r="S366" s="84"/>
      <c r="T366" s="84"/>
      <c r="V366" s="84"/>
      <c r="W366" s="83"/>
      <c r="X366" s="83"/>
      <c r="Y366" s="83"/>
      <c r="Z366" s="1"/>
      <c r="AA366" s="1"/>
      <c r="AB366" s="3"/>
      <c r="AC366" s="84"/>
      <c r="AD366" s="84"/>
      <c r="AE366" s="84"/>
      <c r="AF366" s="85"/>
      <c r="AG366" s="86"/>
      <c r="AH366" s="86"/>
      <c r="AI366" s="86"/>
      <c r="AJ366" s="86"/>
      <c r="AK366" s="87"/>
      <c r="AL366" s="87"/>
      <c r="AM366" s="87"/>
      <c r="AN366" s="87"/>
      <c r="AO366" s="88"/>
      <c r="AP366" s="89"/>
      <c r="AQ366" s="90" t="str">
        <f t="shared" si="85"/>
        <v/>
      </c>
      <c r="AR366" s="91">
        <f t="shared" si="86"/>
        <v>2</v>
      </c>
      <c r="AS366" s="92" t="str">
        <f t="shared" si="87"/>
        <v/>
      </c>
      <c r="AT366" s="93">
        <f t="shared" si="88"/>
        <v>0</v>
      </c>
      <c r="AU366" s="93">
        <f t="shared" si="89"/>
        <v>0</v>
      </c>
      <c r="AV366" s="93" t="str">
        <f t="shared" si="90"/>
        <v>01N</v>
      </c>
      <c r="AW366" s="94" t="str">
        <f t="shared" si="91"/>
        <v/>
      </c>
      <c r="AX366" s="95">
        <f>SUMIF(Calculs!$B$2:$B$34,AW366,Calculs!$C$2:$C$34)</f>
        <v>0</v>
      </c>
      <c r="AY366" s="95">
        <f>IF(K366&lt;&gt;"",IF(LEFT(K366,1)="S", Calculs!$C$55,0),0)</f>
        <v>0</v>
      </c>
      <c r="AZ366" s="95">
        <f>IF(L366&lt;&gt;"",IF(LEFT(L366,1)="S", Calculs!$C$51,0),0)</f>
        <v>0</v>
      </c>
      <c r="BA366" s="95">
        <f>IF(M366&lt;&gt;"",IF(LEFT(M366,1)="S", Calculs!$C$52,0),0)</f>
        <v>0</v>
      </c>
      <c r="BB366" s="96" t="str">
        <f t="shared" si="92"/>
        <v/>
      </c>
      <c r="BC366" s="207" t="str">
        <f t="shared" si="93"/>
        <v/>
      </c>
      <c r="BD366" s="96">
        <f>SUMIF(Calculs!$B$2:$B$34,BB366,Calculs!$C$2:$C$34)</f>
        <v>0</v>
      </c>
      <c r="BE366" s="95">
        <f>IF(Q366&lt;&gt;"",IF(LEFT(Q366,1)="S", Calculs!$C$52,0),0)</f>
        <v>0</v>
      </c>
      <c r="BF366" s="95">
        <f>IF(R366&lt;&gt;"",IF(LEFT(R366,1)="S", Calculs!$C$51,0),0)</f>
        <v>0</v>
      </c>
      <c r="BG366" s="95">
        <f>SUMIF(Calculs!$B$41:$B$46,LEFT(S366,2),Calculs!$C$41:$C$46)</f>
        <v>0</v>
      </c>
      <c r="BH366" s="95">
        <f>IF(T366&lt;&gt;"",IF(LEFT(T366,1)="S", Calculs!$C$48,0),0)</f>
        <v>0</v>
      </c>
      <c r="BI366" s="95">
        <f>IF(W366&lt;&gt;"",IF(LEFT(W366,3)="ETT", Calculs!$C$37,0),0)</f>
        <v>0</v>
      </c>
      <c r="BJ366" s="95">
        <f>IF(X366&lt;&gt;"",IF(LEFT(X366,1)="S", Calculs!$C$51,0),0)</f>
        <v>0</v>
      </c>
      <c r="BK366" s="95">
        <f>IF(Y366&lt;&gt;"",IF(LEFT(Y366,1)="S", Calculs!$C$52,0),0)</f>
        <v>0</v>
      </c>
      <c r="BL366" s="96" t="str">
        <f t="shared" si="94"/>
        <v/>
      </c>
      <c r="BM366" s="95">
        <f>SUMIF(Calculs!$B$32:$B$36,TRIM(BL366),Calculs!$C$32:$C$36)</f>
        <v>0</v>
      </c>
      <c r="BN366" s="95">
        <f>IF(V366&lt;&gt;"",IF(LEFT(V366,1)="S", SUMIF(Calculs!$B$57:$B$61, TRIM(BL366), Calculs!$C$57:$C$61),0),0)</f>
        <v>0</v>
      </c>
      <c r="BO366" s="93" t="str">
        <f t="shared" si="95"/>
        <v>N</v>
      </c>
      <c r="BP366" s="95">
        <f t="shared" si="96"/>
        <v>0</v>
      </c>
      <c r="BQ366" s="95" t="e">
        <f t="shared" si="97"/>
        <v>#VALUE!</v>
      </c>
      <c r="BR366" s="95" t="e">
        <f t="shared" si="98"/>
        <v>#VALUE!</v>
      </c>
    </row>
    <row r="367" spans="1:70" ht="12.75" customHeight="1">
      <c r="A367" s="81"/>
      <c r="B367" s="107"/>
      <c r="C367" s="1"/>
      <c r="D367" s="1"/>
      <c r="E367" s="1"/>
      <c r="F367" s="1"/>
      <c r="G367" s="1"/>
      <c r="H367" s="34"/>
      <c r="I367" s="83"/>
      <c r="J367" s="83"/>
      <c r="K367" s="83"/>
      <c r="L367" s="83"/>
      <c r="M367" s="83"/>
      <c r="N367" s="83"/>
      <c r="O367" s="83"/>
      <c r="P367" s="83"/>
      <c r="Q367" s="83"/>
      <c r="R367" s="1"/>
      <c r="S367" s="84"/>
      <c r="T367" s="84"/>
      <c r="V367" s="84"/>
      <c r="W367" s="83"/>
      <c r="X367" s="83"/>
      <c r="Y367" s="83"/>
      <c r="Z367" s="1"/>
      <c r="AA367" s="1"/>
      <c r="AB367" s="3"/>
      <c r="AC367" s="84"/>
      <c r="AD367" s="84"/>
      <c r="AE367" s="84"/>
      <c r="AF367" s="85"/>
      <c r="AG367" s="86"/>
      <c r="AH367" s="86"/>
      <c r="AI367" s="86"/>
      <c r="AJ367" s="86"/>
      <c r="AK367" s="87"/>
      <c r="AL367" s="87"/>
      <c r="AM367" s="87"/>
      <c r="AN367" s="87"/>
      <c r="AO367" s="88"/>
      <c r="AP367" s="89"/>
      <c r="AQ367" s="90" t="str">
        <f t="shared" si="85"/>
        <v/>
      </c>
      <c r="AR367" s="91">
        <f t="shared" si="86"/>
        <v>2</v>
      </c>
      <c r="AS367" s="92" t="str">
        <f t="shared" si="87"/>
        <v/>
      </c>
      <c r="AT367" s="93">
        <f t="shared" si="88"/>
        <v>0</v>
      </c>
      <c r="AU367" s="93">
        <f t="shared" si="89"/>
        <v>0</v>
      </c>
      <c r="AV367" s="93" t="str">
        <f t="shared" si="90"/>
        <v>01N</v>
      </c>
      <c r="AW367" s="94" t="str">
        <f t="shared" si="91"/>
        <v/>
      </c>
      <c r="AX367" s="95">
        <f>SUMIF(Calculs!$B$2:$B$34,AW367,Calculs!$C$2:$C$34)</f>
        <v>0</v>
      </c>
      <c r="AY367" s="95">
        <f>IF(K367&lt;&gt;"",IF(LEFT(K367,1)="S", Calculs!$C$55,0),0)</f>
        <v>0</v>
      </c>
      <c r="AZ367" s="95">
        <f>IF(L367&lt;&gt;"",IF(LEFT(L367,1)="S", Calculs!$C$51,0),0)</f>
        <v>0</v>
      </c>
      <c r="BA367" s="95">
        <f>IF(M367&lt;&gt;"",IF(LEFT(M367,1)="S", Calculs!$C$52,0),0)</f>
        <v>0</v>
      </c>
      <c r="BB367" s="96" t="str">
        <f t="shared" si="92"/>
        <v/>
      </c>
      <c r="BC367" s="207" t="str">
        <f t="shared" si="93"/>
        <v/>
      </c>
      <c r="BD367" s="96">
        <f>SUMIF(Calculs!$B$2:$B$34,BB367,Calculs!$C$2:$C$34)</f>
        <v>0</v>
      </c>
      <c r="BE367" s="95">
        <f>IF(Q367&lt;&gt;"",IF(LEFT(Q367,1)="S", Calculs!$C$52,0),0)</f>
        <v>0</v>
      </c>
      <c r="BF367" s="95">
        <f>IF(R367&lt;&gt;"",IF(LEFT(R367,1)="S", Calculs!$C$51,0),0)</f>
        <v>0</v>
      </c>
      <c r="BG367" s="95">
        <f>SUMIF(Calculs!$B$41:$B$46,LEFT(S367,2),Calculs!$C$41:$C$46)</f>
        <v>0</v>
      </c>
      <c r="BH367" s="95">
        <f>IF(T367&lt;&gt;"",IF(LEFT(T367,1)="S", Calculs!$C$48,0),0)</f>
        <v>0</v>
      </c>
      <c r="BI367" s="95">
        <f>IF(W367&lt;&gt;"",IF(LEFT(W367,3)="ETT", Calculs!$C$37,0),0)</f>
        <v>0</v>
      </c>
      <c r="BJ367" s="95">
        <f>IF(X367&lt;&gt;"",IF(LEFT(X367,1)="S", Calculs!$C$51,0),0)</f>
        <v>0</v>
      </c>
      <c r="BK367" s="95">
        <f>IF(Y367&lt;&gt;"",IF(LEFT(Y367,1)="S", Calculs!$C$52,0),0)</f>
        <v>0</v>
      </c>
      <c r="BL367" s="96" t="str">
        <f t="shared" si="94"/>
        <v/>
      </c>
      <c r="BM367" s="95">
        <f>SUMIF(Calculs!$B$32:$B$36,TRIM(BL367),Calculs!$C$32:$C$36)</f>
        <v>0</v>
      </c>
      <c r="BN367" s="95">
        <f>IF(V367&lt;&gt;"",IF(LEFT(V367,1)="S", SUMIF(Calculs!$B$57:$B$61, TRIM(BL367), Calculs!$C$57:$C$61),0),0)</f>
        <v>0</v>
      </c>
      <c r="BO367" s="93" t="str">
        <f t="shared" si="95"/>
        <v>N</v>
      </c>
      <c r="BP367" s="95">
        <f t="shared" si="96"/>
        <v>0</v>
      </c>
      <c r="BQ367" s="95" t="e">
        <f t="shared" si="97"/>
        <v>#VALUE!</v>
      </c>
      <c r="BR367" s="95" t="e">
        <f t="shared" si="98"/>
        <v>#VALUE!</v>
      </c>
    </row>
    <row r="368" spans="1:70" ht="12.75" customHeight="1">
      <c r="A368" s="81"/>
      <c r="B368" s="107"/>
      <c r="C368" s="1"/>
      <c r="D368" s="1"/>
      <c r="E368" s="1"/>
      <c r="F368" s="1"/>
      <c r="G368" s="1"/>
      <c r="H368" s="34"/>
      <c r="I368" s="83"/>
      <c r="J368" s="83"/>
      <c r="K368" s="83"/>
      <c r="L368" s="83"/>
      <c r="M368" s="83"/>
      <c r="N368" s="83"/>
      <c r="O368" s="83"/>
      <c r="P368" s="83"/>
      <c r="Q368" s="83"/>
      <c r="R368" s="1"/>
      <c r="S368" s="84"/>
      <c r="T368" s="84"/>
      <c r="V368" s="84"/>
      <c r="W368" s="83"/>
      <c r="X368" s="83"/>
      <c r="Y368" s="83"/>
      <c r="Z368" s="1"/>
      <c r="AA368" s="1"/>
      <c r="AB368" s="3"/>
      <c r="AC368" s="84"/>
      <c r="AD368" s="84"/>
      <c r="AE368" s="84"/>
      <c r="AF368" s="85"/>
      <c r="AG368" s="86"/>
      <c r="AH368" s="86"/>
      <c r="AI368" s="86"/>
      <c r="AJ368" s="86"/>
      <c r="AK368" s="87"/>
      <c r="AL368" s="87"/>
      <c r="AM368" s="87"/>
      <c r="AN368" s="87"/>
      <c r="AO368" s="88"/>
      <c r="AP368" s="89"/>
      <c r="AQ368" s="90" t="str">
        <f t="shared" si="85"/>
        <v/>
      </c>
      <c r="AR368" s="91">
        <f t="shared" si="86"/>
        <v>2</v>
      </c>
      <c r="AS368" s="92" t="str">
        <f t="shared" si="87"/>
        <v/>
      </c>
      <c r="AT368" s="93">
        <f t="shared" si="88"/>
        <v>0</v>
      </c>
      <c r="AU368" s="93">
        <f t="shared" si="89"/>
        <v>0</v>
      </c>
      <c r="AV368" s="93" t="str">
        <f t="shared" si="90"/>
        <v>01N</v>
      </c>
      <c r="AW368" s="94" t="str">
        <f t="shared" si="91"/>
        <v/>
      </c>
      <c r="AX368" s="95">
        <f>SUMIF(Calculs!$B$2:$B$34,AW368,Calculs!$C$2:$C$34)</f>
        <v>0</v>
      </c>
      <c r="AY368" s="95">
        <f>IF(K368&lt;&gt;"",IF(LEFT(K368,1)="S", Calculs!$C$55,0),0)</f>
        <v>0</v>
      </c>
      <c r="AZ368" s="95">
        <f>IF(L368&lt;&gt;"",IF(LEFT(L368,1)="S", Calculs!$C$51,0),0)</f>
        <v>0</v>
      </c>
      <c r="BA368" s="95">
        <f>IF(M368&lt;&gt;"",IF(LEFT(M368,1)="S", Calculs!$C$52,0),0)</f>
        <v>0</v>
      </c>
      <c r="BB368" s="96" t="str">
        <f t="shared" si="92"/>
        <v/>
      </c>
      <c r="BC368" s="207" t="str">
        <f t="shared" si="93"/>
        <v/>
      </c>
      <c r="BD368" s="96">
        <f>SUMIF(Calculs!$B$2:$B$34,BB368,Calculs!$C$2:$C$34)</f>
        <v>0</v>
      </c>
      <c r="BE368" s="95">
        <f>IF(Q368&lt;&gt;"",IF(LEFT(Q368,1)="S", Calculs!$C$52,0),0)</f>
        <v>0</v>
      </c>
      <c r="BF368" s="95">
        <f>IF(R368&lt;&gt;"",IF(LEFT(R368,1)="S", Calculs!$C$51,0),0)</f>
        <v>0</v>
      </c>
      <c r="BG368" s="95">
        <f>SUMIF(Calculs!$B$41:$B$46,LEFT(S368,2),Calculs!$C$41:$C$46)</f>
        <v>0</v>
      </c>
      <c r="BH368" s="95">
        <f>IF(T368&lt;&gt;"",IF(LEFT(T368,1)="S", Calculs!$C$48,0),0)</f>
        <v>0</v>
      </c>
      <c r="BI368" s="95">
        <f>IF(W368&lt;&gt;"",IF(LEFT(W368,3)="ETT", Calculs!$C$37,0),0)</f>
        <v>0</v>
      </c>
      <c r="BJ368" s="95">
        <f>IF(X368&lt;&gt;"",IF(LEFT(X368,1)="S", Calculs!$C$51,0),0)</f>
        <v>0</v>
      </c>
      <c r="BK368" s="95">
        <f>IF(Y368&lt;&gt;"",IF(LEFT(Y368,1)="S", Calculs!$C$52,0),0)</f>
        <v>0</v>
      </c>
      <c r="BL368" s="96" t="str">
        <f t="shared" si="94"/>
        <v/>
      </c>
      <c r="BM368" s="95">
        <f>SUMIF(Calculs!$B$32:$B$36,TRIM(BL368),Calculs!$C$32:$C$36)</f>
        <v>0</v>
      </c>
      <c r="BN368" s="95">
        <f>IF(V368&lt;&gt;"",IF(LEFT(V368,1)="S", SUMIF(Calculs!$B$57:$B$61, TRIM(BL368), Calculs!$C$57:$C$61),0),0)</f>
        <v>0</v>
      </c>
      <c r="BO368" s="93" t="str">
        <f t="shared" si="95"/>
        <v>N</v>
      </c>
      <c r="BP368" s="95">
        <f t="shared" si="96"/>
        <v>0</v>
      </c>
      <c r="BQ368" s="95" t="e">
        <f t="shared" si="97"/>
        <v>#VALUE!</v>
      </c>
      <c r="BR368" s="95" t="e">
        <f t="shared" si="98"/>
        <v>#VALUE!</v>
      </c>
    </row>
    <row r="369" spans="1:70" ht="12.75" customHeight="1">
      <c r="A369" s="81"/>
      <c r="B369" s="107"/>
      <c r="C369" s="1"/>
      <c r="D369" s="1"/>
      <c r="E369" s="1"/>
      <c r="F369" s="1"/>
      <c r="G369" s="1"/>
      <c r="H369" s="34"/>
      <c r="I369" s="83"/>
      <c r="J369" s="83"/>
      <c r="K369" s="83"/>
      <c r="L369" s="83"/>
      <c r="M369" s="83"/>
      <c r="N369" s="83"/>
      <c r="O369" s="83"/>
      <c r="P369" s="83"/>
      <c r="Q369" s="83"/>
      <c r="R369" s="1"/>
      <c r="S369" s="84"/>
      <c r="T369" s="84"/>
      <c r="V369" s="84"/>
      <c r="W369" s="83"/>
      <c r="X369" s="83"/>
      <c r="Y369" s="83"/>
      <c r="Z369" s="1"/>
      <c r="AA369" s="1"/>
      <c r="AB369" s="3"/>
      <c r="AC369" s="84"/>
      <c r="AD369" s="84"/>
      <c r="AE369" s="84"/>
      <c r="AF369" s="85"/>
      <c r="AG369" s="86"/>
      <c r="AH369" s="86"/>
      <c r="AI369" s="86"/>
      <c r="AJ369" s="86"/>
      <c r="AK369" s="87"/>
      <c r="AL369" s="87"/>
      <c r="AM369" s="87"/>
      <c r="AN369" s="87"/>
      <c r="AO369" s="88"/>
      <c r="AP369" s="89"/>
      <c r="AQ369" s="90" t="str">
        <f t="shared" si="85"/>
        <v/>
      </c>
      <c r="AR369" s="91">
        <f t="shared" si="86"/>
        <v>2</v>
      </c>
      <c r="AS369" s="92" t="str">
        <f t="shared" si="87"/>
        <v/>
      </c>
      <c r="AT369" s="93">
        <f t="shared" si="88"/>
        <v>0</v>
      </c>
      <c r="AU369" s="93">
        <f t="shared" si="89"/>
        <v>0</v>
      </c>
      <c r="AV369" s="93" t="str">
        <f t="shared" si="90"/>
        <v>01N</v>
      </c>
      <c r="AW369" s="94" t="str">
        <f t="shared" si="91"/>
        <v/>
      </c>
      <c r="AX369" s="95">
        <f>SUMIF(Calculs!$B$2:$B$34,AW369,Calculs!$C$2:$C$34)</f>
        <v>0</v>
      </c>
      <c r="AY369" s="95">
        <f>IF(K369&lt;&gt;"",IF(LEFT(K369,1)="S", Calculs!$C$55,0),0)</f>
        <v>0</v>
      </c>
      <c r="AZ369" s="95">
        <f>IF(L369&lt;&gt;"",IF(LEFT(L369,1)="S", Calculs!$C$51,0),0)</f>
        <v>0</v>
      </c>
      <c r="BA369" s="95">
        <f>IF(M369&lt;&gt;"",IF(LEFT(M369,1)="S", Calculs!$C$52,0),0)</f>
        <v>0</v>
      </c>
      <c r="BB369" s="96" t="str">
        <f t="shared" si="92"/>
        <v/>
      </c>
      <c r="BC369" s="207" t="str">
        <f t="shared" si="93"/>
        <v/>
      </c>
      <c r="BD369" s="96">
        <f>SUMIF(Calculs!$B$2:$B$34,BB369,Calculs!$C$2:$C$34)</f>
        <v>0</v>
      </c>
      <c r="BE369" s="95">
        <f>IF(Q369&lt;&gt;"",IF(LEFT(Q369,1)="S", Calculs!$C$52,0),0)</f>
        <v>0</v>
      </c>
      <c r="BF369" s="95">
        <f>IF(R369&lt;&gt;"",IF(LEFT(R369,1)="S", Calculs!$C$51,0),0)</f>
        <v>0</v>
      </c>
      <c r="BG369" s="95">
        <f>SUMIF(Calculs!$B$41:$B$46,LEFT(S369,2),Calculs!$C$41:$C$46)</f>
        <v>0</v>
      </c>
      <c r="BH369" s="95">
        <f>IF(T369&lt;&gt;"",IF(LEFT(T369,1)="S", Calculs!$C$48,0),0)</f>
        <v>0</v>
      </c>
      <c r="BI369" s="95">
        <f>IF(W369&lt;&gt;"",IF(LEFT(W369,3)="ETT", Calculs!$C$37,0),0)</f>
        <v>0</v>
      </c>
      <c r="BJ369" s="95">
        <f>IF(X369&lt;&gt;"",IF(LEFT(X369,1)="S", Calculs!$C$51,0),0)</f>
        <v>0</v>
      </c>
      <c r="BK369" s="95">
        <f>IF(Y369&lt;&gt;"",IF(LEFT(Y369,1)="S", Calculs!$C$52,0),0)</f>
        <v>0</v>
      </c>
      <c r="BL369" s="96" t="str">
        <f t="shared" si="94"/>
        <v/>
      </c>
      <c r="BM369" s="95">
        <f>SUMIF(Calculs!$B$32:$B$36,TRIM(BL369),Calculs!$C$32:$C$36)</f>
        <v>0</v>
      </c>
      <c r="BN369" s="95">
        <f>IF(V369&lt;&gt;"",IF(LEFT(V369,1)="S", SUMIF(Calculs!$B$57:$B$61, TRIM(BL369), Calculs!$C$57:$C$61),0),0)</f>
        <v>0</v>
      </c>
      <c r="BO369" s="93" t="str">
        <f t="shared" si="95"/>
        <v>N</v>
      </c>
      <c r="BP369" s="95">
        <f t="shared" si="96"/>
        <v>0</v>
      </c>
      <c r="BQ369" s="95" t="e">
        <f t="shared" si="97"/>
        <v>#VALUE!</v>
      </c>
      <c r="BR369" s="95" t="e">
        <f t="shared" si="98"/>
        <v>#VALUE!</v>
      </c>
    </row>
    <row r="370" spans="1:70" ht="12.75" customHeight="1">
      <c r="A370" s="81"/>
      <c r="B370" s="107"/>
      <c r="C370" s="1"/>
      <c r="D370" s="1"/>
      <c r="E370" s="1"/>
      <c r="F370" s="1"/>
      <c r="G370" s="1"/>
      <c r="H370" s="34"/>
      <c r="I370" s="83"/>
      <c r="J370" s="83"/>
      <c r="K370" s="83"/>
      <c r="L370" s="83"/>
      <c r="M370" s="83"/>
      <c r="N370" s="83"/>
      <c r="O370" s="83"/>
      <c r="P370" s="83"/>
      <c r="Q370" s="83"/>
      <c r="R370" s="1"/>
      <c r="S370" s="84"/>
      <c r="T370" s="84"/>
      <c r="V370" s="84"/>
      <c r="W370" s="83"/>
      <c r="X370" s="83"/>
      <c r="Y370" s="83"/>
      <c r="Z370" s="1"/>
      <c r="AA370" s="1"/>
      <c r="AB370" s="3"/>
      <c r="AC370" s="84"/>
      <c r="AD370" s="84"/>
      <c r="AE370" s="84"/>
      <c r="AF370" s="85"/>
      <c r="AG370" s="86"/>
      <c r="AH370" s="86"/>
      <c r="AI370" s="86"/>
      <c r="AJ370" s="86"/>
      <c r="AK370" s="87"/>
      <c r="AL370" s="87"/>
      <c r="AM370" s="87"/>
      <c r="AN370" s="87"/>
      <c r="AO370" s="88"/>
      <c r="AP370" s="89"/>
      <c r="AQ370" s="90" t="str">
        <f t="shared" si="85"/>
        <v/>
      </c>
      <c r="AR370" s="91">
        <f t="shared" si="86"/>
        <v>2</v>
      </c>
      <c r="AS370" s="92" t="str">
        <f t="shared" si="87"/>
        <v/>
      </c>
      <c r="AT370" s="93">
        <f t="shared" si="88"/>
        <v>0</v>
      </c>
      <c r="AU370" s="93">
        <f t="shared" si="89"/>
        <v>0</v>
      </c>
      <c r="AV370" s="93" t="str">
        <f t="shared" si="90"/>
        <v>01N</v>
      </c>
      <c r="AW370" s="94" t="str">
        <f t="shared" si="91"/>
        <v/>
      </c>
      <c r="AX370" s="95">
        <f>SUMIF(Calculs!$B$2:$B$34,AW370,Calculs!$C$2:$C$34)</f>
        <v>0</v>
      </c>
      <c r="AY370" s="95">
        <f>IF(K370&lt;&gt;"",IF(LEFT(K370,1)="S", Calculs!$C$55,0),0)</f>
        <v>0</v>
      </c>
      <c r="AZ370" s="95">
        <f>IF(L370&lt;&gt;"",IF(LEFT(L370,1)="S", Calculs!$C$51,0),0)</f>
        <v>0</v>
      </c>
      <c r="BA370" s="95">
        <f>IF(M370&lt;&gt;"",IF(LEFT(M370,1)="S", Calculs!$C$52,0),0)</f>
        <v>0</v>
      </c>
      <c r="BB370" s="96" t="str">
        <f t="shared" si="92"/>
        <v/>
      </c>
      <c r="BC370" s="207" t="str">
        <f t="shared" si="93"/>
        <v/>
      </c>
      <c r="BD370" s="96">
        <f>SUMIF(Calculs!$B$2:$B$34,BB370,Calculs!$C$2:$C$34)</f>
        <v>0</v>
      </c>
      <c r="BE370" s="95">
        <f>IF(Q370&lt;&gt;"",IF(LEFT(Q370,1)="S", Calculs!$C$52,0),0)</f>
        <v>0</v>
      </c>
      <c r="BF370" s="95">
        <f>IF(R370&lt;&gt;"",IF(LEFT(R370,1)="S", Calculs!$C$51,0),0)</f>
        <v>0</v>
      </c>
      <c r="BG370" s="95">
        <f>SUMIF(Calculs!$B$41:$B$46,LEFT(S370,2),Calculs!$C$41:$C$46)</f>
        <v>0</v>
      </c>
      <c r="BH370" s="95">
        <f>IF(T370&lt;&gt;"",IF(LEFT(T370,1)="S", Calculs!$C$48,0),0)</f>
        <v>0</v>
      </c>
      <c r="BI370" s="95">
        <f>IF(W370&lt;&gt;"",IF(LEFT(W370,3)="ETT", Calculs!$C$37,0),0)</f>
        <v>0</v>
      </c>
      <c r="BJ370" s="95">
        <f>IF(X370&lt;&gt;"",IF(LEFT(X370,1)="S", Calculs!$C$51,0),0)</f>
        <v>0</v>
      </c>
      <c r="BK370" s="95">
        <f>IF(Y370&lt;&gt;"",IF(LEFT(Y370,1)="S", Calculs!$C$52,0),0)</f>
        <v>0</v>
      </c>
      <c r="BL370" s="96" t="str">
        <f t="shared" si="94"/>
        <v/>
      </c>
      <c r="BM370" s="95">
        <f>SUMIF(Calculs!$B$32:$B$36,TRIM(BL370),Calculs!$C$32:$C$36)</f>
        <v>0</v>
      </c>
      <c r="BN370" s="95">
        <f>IF(V370&lt;&gt;"",IF(LEFT(V370,1)="S", SUMIF(Calculs!$B$57:$B$61, TRIM(BL370), Calculs!$C$57:$C$61),0),0)</f>
        <v>0</v>
      </c>
      <c r="BO370" s="93" t="str">
        <f t="shared" si="95"/>
        <v>N</v>
      </c>
      <c r="BP370" s="95">
        <f t="shared" si="96"/>
        <v>0</v>
      </c>
      <c r="BQ370" s="95" t="e">
        <f t="shared" si="97"/>
        <v>#VALUE!</v>
      </c>
      <c r="BR370" s="95" t="e">
        <f t="shared" si="98"/>
        <v>#VALUE!</v>
      </c>
    </row>
    <row r="371" spans="1:70" ht="12.75" customHeight="1">
      <c r="A371" s="81"/>
      <c r="B371" s="107"/>
      <c r="C371" s="1"/>
      <c r="D371" s="1"/>
      <c r="E371" s="1"/>
      <c r="F371" s="1"/>
      <c r="G371" s="1"/>
      <c r="H371" s="34"/>
      <c r="I371" s="83"/>
      <c r="J371" s="83"/>
      <c r="K371" s="83"/>
      <c r="L371" s="83"/>
      <c r="M371" s="83"/>
      <c r="N371" s="83"/>
      <c r="O371" s="83"/>
      <c r="P371" s="83"/>
      <c r="Q371" s="83"/>
      <c r="R371" s="1"/>
      <c r="S371" s="84"/>
      <c r="T371" s="84"/>
      <c r="V371" s="84"/>
      <c r="W371" s="83"/>
      <c r="X371" s="83"/>
      <c r="Y371" s="83"/>
      <c r="Z371" s="1"/>
      <c r="AA371" s="1"/>
      <c r="AB371" s="3"/>
      <c r="AC371" s="84"/>
      <c r="AD371" s="84"/>
      <c r="AE371" s="84"/>
      <c r="AF371" s="85"/>
      <c r="AG371" s="86"/>
      <c r="AH371" s="86"/>
      <c r="AI371" s="86"/>
      <c r="AJ371" s="86"/>
      <c r="AK371" s="87"/>
      <c r="AL371" s="87"/>
      <c r="AM371" s="87"/>
      <c r="AN371" s="87"/>
      <c r="AO371" s="88"/>
      <c r="AP371" s="89"/>
      <c r="AQ371" s="90" t="str">
        <f t="shared" si="85"/>
        <v/>
      </c>
      <c r="AR371" s="91">
        <f t="shared" si="86"/>
        <v>2</v>
      </c>
      <c r="AS371" s="92" t="str">
        <f t="shared" si="87"/>
        <v/>
      </c>
      <c r="AT371" s="93">
        <f t="shared" si="88"/>
        <v>0</v>
      </c>
      <c r="AU371" s="93">
        <f t="shared" si="89"/>
        <v>0</v>
      </c>
      <c r="AV371" s="93" t="str">
        <f t="shared" si="90"/>
        <v>01N</v>
      </c>
      <c r="AW371" s="94" t="str">
        <f t="shared" si="91"/>
        <v/>
      </c>
      <c r="AX371" s="95">
        <f>SUMIF(Calculs!$B$2:$B$34,AW371,Calculs!$C$2:$C$34)</f>
        <v>0</v>
      </c>
      <c r="AY371" s="95">
        <f>IF(K371&lt;&gt;"",IF(LEFT(K371,1)="S", Calculs!$C$55,0),0)</f>
        <v>0</v>
      </c>
      <c r="AZ371" s="95">
        <f>IF(L371&lt;&gt;"",IF(LEFT(L371,1)="S", Calculs!$C$51,0),0)</f>
        <v>0</v>
      </c>
      <c r="BA371" s="95">
        <f>IF(M371&lt;&gt;"",IF(LEFT(M371,1)="S", Calculs!$C$52,0),0)</f>
        <v>0</v>
      </c>
      <c r="BB371" s="96" t="str">
        <f t="shared" si="92"/>
        <v/>
      </c>
      <c r="BC371" s="207" t="str">
        <f t="shared" si="93"/>
        <v/>
      </c>
      <c r="BD371" s="96">
        <f>SUMIF(Calculs!$B$2:$B$34,BB371,Calculs!$C$2:$C$34)</f>
        <v>0</v>
      </c>
      <c r="BE371" s="95">
        <f>IF(Q371&lt;&gt;"",IF(LEFT(Q371,1)="S", Calculs!$C$52,0),0)</f>
        <v>0</v>
      </c>
      <c r="BF371" s="95">
        <f>IF(R371&lt;&gt;"",IF(LEFT(R371,1)="S", Calculs!$C$51,0),0)</f>
        <v>0</v>
      </c>
      <c r="BG371" s="95">
        <f>SUMIF(Calculs!$B$41:$B$46,LEFT(S371,2),Calculs!$C$41:$C$46)</f>
        <v>0</v>
      </c>
      <c r="BH371" s="95">
        <f>IF(T371&lt;&gt;"",IF(LEFT(T371,1)="S", Calculs!$C$48,0),0)</f>
        <v>0</v>
      </c>
      <c r="BI371" s="95">
        <f>IF(W371&lt;&gt;"",IF(LEFT(W371,3)="ETT", Calculs!$C$37,0),0)</f>
        <v>0</v>
      </c>
      <c r="BJ371" s="95">
        <f>IF(X371&lt;&gt;"",IF(LEFT(X371,1)="S", Calculs!$C$51,0),0)</f>
        <v>0</v>
      </c>
      <c r="BK371" s="95">
        <f>IF(Y371&lt;&gt;"",IF(LEFT(Y371,1)="S", Calculs!$C$52,0),0)</f>
        <v>0</v>
      </c>
      <c r="BL371" s="96" t="str">
        <f t="shared" si="94"/>
        <v/>
      </c>
      <c r="BM371" s="95">
        <f>SUMIF(Calculs!$B$32:$B$36,TRIM(BL371),Calculs!$C$32:$C$36)</f>
        <v>0</v>
      </c>
      <c r="BN371" s="95">
        <f>IF(V371&lt;&gt;"",IF(LEFT(V371,1)="S", SUMIF(Calculs!$B$57:$B$61, TRIM(BL371), Calculs!$C$57:$C$61),0),0)</f>
        <v>0</v>
      </c>
      <c r="BO371" s="93" t="str">
        <f t="shared" si="95"/>
        <v>N</v>
      </c>
      <c r="BP371" s="95">
        <f t="shared" si="96"/>
        <v>0</v>
      </c>
      <c r="BQ371" s="95" t="e">
        <f t="shared" si="97"/>
        <v>#VALUE!</v>
      </c>
      <c r="BR371" s="95" t="e">
        <f t="shared" si="98"/>
        <v>#VALUE!</v>
      </c>
    </row>
    <row r="372" spans="1:70" ht="12.75" customHeight="1">
      <c r="A372" s="81"/>
      <c r="B372" s="107"/>
      <c r="C372" s="1"/>
      <c r="D372" s="1"/>
      <c r="E372" s="1"/>
      <c r="F372" s="1"/>
      <c r="G372" s="1"/>
      <c r="H372" s="34"/>
      <c r="I372" s="83"/>
      <c r="J372" s="83"/>
      <c r="K372" s="83"/>
      <c r="L372" s="83"/>
      <c r="M372" s="83"/>
      <c r="N372" s="83"/>
      <c r="O372" s="83"/>
      <c r="P372" s="83"/>
      <c r="Q372" s="83"/>
      <c r="R372" s="1"/>
      <c r="S372" s="84"/>
      <c r="T372" s="84"/>
      <c r="V372" s="84"/>
      <c r="W372" s="83"/>
      <c r="X372" s="83"/>
      <c r="Y372" s="83"/>
      <c r="Z372" s="1"/>
      <c r="AA372" s="1"/>
      <c r="AB372" s="3"/>
      <c r="AC372" s="84"/>
      <c r="AD372" s="84"/>
      <c r="AE372" s="84"/>
      <c r="AF372" s="85"/>
      <c r="AG372" s="86"/>
      <c r="AH372" s="86"/>
      <c r="AI372" s="86"/>
      <c r="AJ372" s="86"/>
      <c r="AK372" s="87"/>
      <c r="AL372" s="87"/>
      <c r="AM372" s="87"/>
      <c r="AN372" s="87"/>
      <c r="AO372" s="88"/>
      <c r="AP372" s="89"/>
      <c r="AQ372" s="90" t="str">
        <f t="shared" si="85"/>
        <v/>
      </c>
      <c r="AR372" s="91">
        <f t="shared" si="86"/>
        <v>2</v>
      </c>
      <c r="AS372" s="92" t="str">
        <f t="shared" si="87"/>
        <v/>
      </c>
      <c r="AT372" s="93">
        <f t="shared" si="88"/>
        <v>0</v>
      </c>
      <c r="AU372" s="93">
        <f t="shared" si="89"/>
        <v>0</v>
      </c>
      <c r="AV372" s="93" t="str">
        <f t="shared" si="90"/>
        <v>01N</v>
      </c>
      <c r="AW372" s="94" t="str">
        <f t="shared" si="91"/>
        <v/>
      </c>
      <c r="AX372" s="95">
        <f>SUMIF(Calculs!$B$2:$B$34,AW372,Calculs!$C$2:$C$34)</f>
        <v>0</v>
      </c>
      <c r="AY372" s="95">
        <f>IF(K372&lt;&gt;"",IF(LEFT(K372,1)="S", Calculs!$C$55,0),0)</f>
        <v>0</v>
      </c>
      <c r="AZ372" s="95">
        <f>IF(L372&lt;&gt;"",IF(LEFT(L372,1)="S", Calculs!$C$51,0),0)</f>
        <v>0</v>
      </c>
      <c r="BA372" s="95">
        <f>IF(M372&lt;&gt;"",IF(LEFT(M372,1)="S", Calculs!$C$52,0),0)</f>
        <v>0</v>
      </c>
      <c r="BB372" s="96" t="str">
        <f t="shared" si="92"/>
        <v/>
      </c>
      <c r="BC372" s="207" t="str">
        <f t="shared" si="93"/>
        <v/>
      </c>
      <c r="BD372" s="96">
        <f>SUMIF(Calculs!$B$2:$B$34,BB372,Calculs!$C$2:$C$34)</f>
        <v>0</v>
      </c>
      <c r="BE372" s="95">
        <f>IF(Q372&lt;&gt;"",IF(LEFT(Q372,1)="S", Calculs!$C$52,0),0)</f>
        <v>0</v>
      </c>
      <c r="BF372" s="95">
        <f>IF(R372&lt;&gt;"",IF(LEFT(R372,1)="S", Calculs!$C$51,0),0)</f>
        <v>0</v>
      </c>
      <c r="BG372" s="95">
        <f>SUMIF(Calculs!$B$41:$B$46,LEFT(S372,2),Calculs!$C$41:$C$46)</f>
        <v>0</v>
      </c>
      <c r="BH372" s="95">
        <f>IF(T372&lt;&gt;"",IF(LEFT(T372,1)="S", Calculs!$C$48,0),0)</f>
        <v>0</v>
      </c>
      <c r="BI372" s="95">
        <f>IF(W372&lt;&gt;"",IF(LEFT(W372,3)="ETT", Calculs!$C$37,0),0)</f>
        <v>0</v>
      </c>
      <c r="BJ372" s="95">
        <f>IF(X372&lt;&gt;"",IF(LEFT(X372,1)="S", Calculs!$C$51,0),0)</f>
        <v>0</v>
      </c>
      <c r="BK372" s="95">
        <f>IF(Y372&lt;&gt;"",IF(LEFT(Y372,1)="S", Calculs!$C$52,0),0)</f>
        <v>0</v>
      </c>
      <c r="BL372" s="96" t="str">
        <f t="shared" si="94"/>
        <v/>
      </c>
      <c r="BM372" s="95">
        <f>SUMIF(Calculs!$B$32:$B$36,TRIM(BL372),Calculs!$C$32:$C$36)</f>
        <v>0</v>
      </c>
      <c r="BN372" s="95">
        <f>IF(V372&lt;&gt;"",IF(LEFT(V372,1)="S", SUMIF(Calculs!$B$57:$B$61, TRIM(BL372), Calculs!$C$57:$C$61),0),0)</f>
        <v>0</v>
      </c>
      <c r="BO372" s="93" t="str">
        <f t="shared" si="95"/>
        <v>N</v>
      </c>
      <c r="BP372" s="95">
        <f t="shared" si="96"/>
        <v>0</v>
      </c>
      <c r="BQ372" s="95" t="e">
        <f t="shared" si="97"/>
        <v>#VALUE!</v>
      </c>
      <c r="BR372" s="95" t="e">
        <f t="shared" si="98"/>
        <v>#VALUE!</v>
      </c>
    </row>
    <row r="373" spans="1:70" ht="12.75" customHeight="1">
      <c r="A373" s="81"/>
      <c r="B373" s="107"/>
      <c r="C373" s="1"/>
      <c r="D373" s="1"/>
      <c r="E373" s="1"/>
      <c r="F373" s="1"/>
      <c r="G373" s="1"/>
      <c r="H373" s="34"/>
      <c r="I373" s="83"/>
      <c r="J373" s="83"/>
      <c r="K373" s="83"/>
      <c r="L373" s="83"/>
      <c r="M373" s="83"/>
      <c r="N373" s="83"/>
      <c r="O373" s="83"/>
      <c r="P373" s="83"/>
      <c r="Q373" s="83"/>
      <c r="R373" s="1"/>
      <c r="S373" s="84"/>
      <c r="T373" s="84"/>
      <c r="V373" s="84"/>
      <c r="W373" s="83"/>
      <c r="X373" s="83"/>
      <c r="Y373" s="83"/>
      <c r="Z373" s="1"/>
      <c r="AA373" s="1"/>
      <c r="AB373" s="3"/>
      <c r="AC373" s="84"/>
      <c r="AD373" s="84"/>
      <c r="AE373" s="84"/>
      <c r="AF373" s="85"/>
      <c r="AG373" s="86"/>
      <c r="AH373" s="86"/>
      <c r="AI373" s="86"/>
      <c r="AJ373" s="86"/>
      <c r="AK373" s="87"/>
      <c r="AL373" s="87"/>
      <c r="AM373" s="87"/>
      <c r="AN373" s="87"/>
      <c r="AO373" s="88"/>
      <c r="AP373" s="89"/>
      <c r="AQ373" s="90" t="str">
        <f t="shared" si="85"/>
        <v/>
      </c>
      <c r="AR373" s="91">
        <f t="shared" si="86"/>
        <v>2</v>
      </c>
      <c r="AS373" s="92" t="str">
        <f t="shared" si="87"/>
        <v/>
      </c>
      <c r="AT373" s="93">
        <f t="shared" si="88"/>
        <v>0</v>
      </c>
      <c r="AU373" s="93">
        <f t="shared" si="89"/>
        <v>0</v>
      </c>
      <c r="AV373" s="93" t="str">
        <f t="shared" si="90"/>
        <v>01N</v>
      </c>
      <c r="AW373" s="94" t="str">
        <f t="shared" si="91"/>
        <v/>
      </c>
      <c r="AX373" s="95">
        <f>SUMIF(Calculs!$B$2:$B$34,AW373,Calculs!$C$2:$C$34)</f>
        <v>0</v>
      </c>
      <c r="AY373" s="95">
        <f>IF(K373&lt;&gt;"",IF(LEFT(K373,1)="S", Calculs!$C$55,0),0)</f>
        <v>0</v>
      </c>
      <c r="AZ373" s="95">
        <f>IF(L373&lt;&gt;"",IF(LEFT(L373,1)="S", Calculs!$C$51,0),0)</f>
        <v>0</v>
      </c>
      <c r="BA373" s="95">
        <f>IF(M373&lt;&gt;"",IF(LEFT(M373,1)="S", Calculs!$C$52,0),0)</f>
        <v>0</v>
      </c>
      <c r="BB373" s="96" t="str">
        <f t="shared" si="92"/>
        <v/>
      </c>
      <c r="BC373" s="207" t="str">
        <f t="shared" si="93"/>
        <v/>
      </c>
      <c r="BD373" s="96">
        <f>SUMIF(Calculs!$B$2:$B$34,BB373,Calculs!$C$2:$C$34)</f>
        <v>0</v>
      </c>
      <c r="BE373" s="95">
        <f>IF(Q373&lt;&gt;"",IF(LEFT(Q373,1)="S", Calculs!$C$52,0),0)</f>
        <v>0</v>
      </c>
      <c r="BF373" s="95">
        <f>IF(R373&lt;&gt;"",IF(LEFT(R373,1)="S", Calculs!$C$51,0),0)</f>
        <v>0</v>
      </c>
      <c r="BG373" s="95">
        <f>SUMIF(Calculs!$B$41:$B$46,LEFT(S373,2),Calculs!$C$41:$C$46)</f>
        <v>0</v>
      </c>
      <c r="BH373" s="95">
        <f>IF(T373&lt;&gt;"",IF(LEFT(T373,1)="S", Calculs!$C$48,0),0)</f>
        <v>0</v>
      </c>
      <c r="BI373" s="95">
        <f>IF(W373&lt;&gt;"",IF(LEFT(W373,3)="ETT", Calculs!$C$37,0),0)</f>
        <v>0</v>
      </c>
      <c r="BJ373" s="95">
        <f>IF(X373&lt;&gt;"",IF(LEFT(X373,1)="S", Calculs!$C$51,0),0)</f>
        <v>0</v>
      </c>
      <c r="BK373" s="95">
        <f>IF(Y373&lt;&gt;"",IF(LEFT(Y373,1)="S", Calculs!$C$52,0),0)</f>
        <v>0</v>
      </c>
      <c r="BL373" s="96" t="str">
        <f t="shared" si="94"/>
        <v/>
      </c>
      <c r="BM373" s="95">
        <f>SUMIF(Calculs!$B$32:$B$36,TRIM(BL373),Calculs!$C$32:$C$36)</f>
        <v>0</v>
      </c>
      <c r="BN373" s="95">
        <f>IF(V373&lt;&gt;"",IF(LEFT(V373,1)="S", SUMIF(Calculs!$B$57:$B$61, TRIM(BL373), Calculs!$C$57:$C$61),0),0)</f>
        <v>0</v>
      </c>
      <c r="BO373" s="93" t="str">
        <f t="shared" si="95"/>
        <v>N</v>
      </c>
      <c r="BP373" s="95">
        <f t="shared" si="96"/>
        <v>0</v>
      </c>
      <c r="BQ373" s="95" t="e">
        <f t="shared" si="97"/>
        <v>#VALUE!</v>
      </c>
      <c r="BR373" s="95" t="e">
        <f t="shared" si="98"/>
        <v>#VALUE!</v>
      </c>
    </row>
    <row r="374" spans="1:70" ht="12.75" customHeight="1">
      <c r="A374" s="81"/>
      <c r="B374" s="107"/>
      <c r="C374" s="1"/>
      <c r="D374" s="1"/>
      <c r="E374" s="1"/>
      <c r="F374" s="1"/>
      <c r="G374" s="1"/>
      <c r="H374" s="34"/>
      <c r="I374" s="83"/>
      <c r="J374" s="83"/>
      <c r="K374" s="83"/>
      <c r="L374" s="83"/>
      <c r="M374" s="83"/>
      <c r="N374" s="83"/>
      <c r="O374" s="83"/>
      <c r="P374" s="83"/>
      <c r="Q374" s="83"/>
      <c r="R374" s="1"/>
      <c r="S374" s="84"/>
      <c r="T374" s="84"/>
      <c r="V374" s="84"/>
      <c r="W374" s="83"/>
      <c r="X374" s="83"/>
      <c r="Y374" s="83"/>
      <c r="Z374" s="1"/>
      <c r="AA374" s="1"/>
      <c r="AB374" s="3"/>
      <c r="AC374" s="84"/>
      <c r="AD374" s="84"/>
      <c r="AE374" s="84"/>
      <c r="AF374" s="85"/>
      <c r="AG374" s="86"/>
      <c r="AH374" s="86"/>
      <c r="AI374" s="86"/>
      <c r="AJ374" s="86"/>
      <c r="AK374" s="87"/>
      <c r="AL374" s="87"/>
      <c r="AM374" s="87"/>
      <c r="AN374" s="87"/>
      <c r="AO374" s="88"/>
      <c r="AP374" s="89"/>
      <c r="AQ374" s="90" t="str">
        <f t="shared" si="85"/>
        <v/>
      </c>
      <c r="AR374" s="91">
        <f t="shared" si="86"/>
        <v>2</v>
      </c>
      <c r="AS374" s="92" t="str">
        <f t="shared" si="87"/>
        <v/>
      </c>
      <c r="AT374" s="93">
        <f t="shared" si="88"/>
        <v>0</v>
      </c>
      <c r="AU374" s="93">
        <f t="shared" si="89"/>
        <v>0</v>
      </c>
      <c r="AV374" s="93" t="str">
        <f t="shared" si="90"/>
        <v>01N</v>
      </c>
      <c r="AW374" s="94" t="str">
        <f t="shared" si="91"/>
        <v/>
      </c>
      <c r="AX374" s="95">
        <f>SUMIF(Calculs!$B$2:$B$34,AW374,Calculs!$C$2:$C$34)</f>
        <v>0</v>
      </c>
      <c r="AY374" s="95">
        <f>IF(K374&lt;&gt;"",IF(LEFT(K374,1)="S", Calculs!$C$55,0),0)</f>
        <v>0</v>
      </c>
      <c r="AZ374" s="95">
        <f>IF(L374&lt;&gt;"",IF(LEFT(L374,1)="S", Calculs!$C$51,0),0)</f>
        <v>0</v>
      </c>
      <c r="BA374" s="95">
        <f>IF(M374&lt;&gt;"",IF(LEFT(M374,1)="S", Calculs!$C$52,0),0)</f>
        <v>0</v>
      </c>
      <c r="BB374" s="96" t="str">
        <f t="shared" si="92"/>
        <v/>
      </c>
      <c r="BC374" s="207" t="str">
        <f t="shared" si="93"/>
        <v/>
      </c>
      <c r="BD374" s="96">
        <f>SUMIF(Calculs!$B$2:$B$34,BB374,Calculs!$C$2:$C$34)</f>
        <v>0</v>
      </c>
      <c r="BE374" s="95">
        <f>IF(Q374&lt;&gt;"",IF(LEFT(Q374,1)="S", Calculs!$C$52,0),0)</f>
        <v>0</v>
      </c>
      <c r="BF374" s="95">
        <f>IF(R374&lt;&gt;"",IF(LEFT(R374,1)="S", Calculs!$C$51,0),0)</f>
        <v>0</v>
      </c>
      <c r="BG374" s="95">
        <f>SUMIF(Calculs!$B$41:$B$46,LEFT(S374,2),Calculs!$C$41:$C$46)</f>
        <v>0</v>
      </c>
      <c r="BH374" s="95">
        <f>IF(T374&lt;&gt;"",IF(LEFT(T374,1)="S", Calculs!$C$48,0),0)</f>
        <v>0</v>
      </c>
      <c r="BI374" s="95">
        <f>IF(W374&lt;&gt;"",IF(LEFT(W374,3)="ETT", Calculs!$C$37,0),0)</f>
        <v>0</v>
      </c>
      <c r="BJ374" s="95">
        <f>IF(X374&lt;&gt;"",IF(LEFT(X374,1)="S", Calculs!$C$51,0),0)</f>
        <v>0</v>
      </c>
      <c r="BK374" s="95">
        <f>IF(Y374&lt;&gt;"",IF(LEFT(Y374,1)="S", Calculs!$C$52,0),0)</f>
        <v>0</v>
      </c>
      <c r="BL374" s="96" t="str">
        <f t="shared" si="94"/>
        <v/>
      </c>
      <c r="BM374" s="95">
        <f>SUMIF(Calculs!$B$32:$B$36,TRIM(BL374),Calculs!$C$32:$C$36)</f>
        <v>0</v>
      </c>
      <c r="BN374" s="95">
        <f>IF(V374&lt;&gt;"",IF(LEFT(V374,1)="S", SUMIF(Calculs!$B$57:$B$61, TRIM(BL374), Calculs!$C$57:$C$61),0),0)</f>
        <v>0</v>
      </c>
      <c r="BO374" s="93" t="str">
        <f t="shared" si="95"/>
        <v>N</v>
      </c>
      <c r="BP374" s="95">
        <f t="shared" si="96"/>
        <v>0</v>
      </c>
      <c r="BQ374" s="95" t="e">
        <f t="shared" si="97"/>
        <v>#VALUE!</v>
      </c>
      <c r="BR374" s="95" t="e">
        <f t="shared" si="98"/>
        <v>#VALUE!</v>
      </c>
    </row>
    <row r="375" spans="1:70" ht="12.75" customHeight="1">
      <c r="A375" s="81"/>
      <c r="B375" s="107"/>
      <c r="C375" s="1"/>
      <c r="D375" s="1"/>
      <c r="E375" s="1"/>
      <c r="F375" s="1"/>
      <c r="G375" s="1"/>
      <c r="H375" s="34"/>
      <c r="I375" s="83"/>
      <c r="J375" s="83"/>
      <c r="K375" s="83"/>
      <c r="L375" s="83"/>
      <c r="M375" s="83"/>
      <c r="N375" s="83"/>
      <c r="O375" s="83"/>
      <c r="P375" s="83"/>
      <c r="Q375" s="83"/>
      <c r="R375" s="1"/>
      <c r="S375" s="84"/>
      <c r="T375" s="84"/>
      <c r="V375" s="84"/>
      <c r="W375" s="83"/>
      <c r="X375" s="83"/>
      <c r="Y375" s="83"/>
      <c r="Z375" s="1"/>
      <c r="AA375" s="1"/>
      <c r="AB375" s="3"/>
      <c r="AC375" s="84"/>
      <c r="AD375" s="84"/>
      <c r="AE375" s="84"/>
      <c r="AF375" s="85"/>
      <c r="AG375" s="86"/>
      <c r="AH375" s="86"/>
      <c r="AI375" s="86"/>
      <c r="AJ375" s="86"/>
      <c r="AK375" s="87"/>
      <c r="AL375" s="87"/>
      <c r="AM375" s="87"/>
      <c r="AN375" s="87"/>
      <c r="AO375" s="88"/>
      <c r="AP375" s="89"/>
      <c r="AQ375" s="90" t="str">
        <f t="shared" si="85"/>
        <v/>
      </c>
      <c r="AR375" s="91">
        <f t="shared" si="86"/>
        <v>2</v>
      </c>
      <c r="AS375" s="92" t="str">
        <f t="shared" si="87"/>
        <v/>
      </c>
      <c r="AT375" s="93">
        <f t="shared" si="88"/>
        <v>0</v>
      </c>
      <c r="AU375" s="93">
        <f t="shared" si="89"/>
        <v>0</v>
      </c>
      <c r="AV375" s="93" t="str">
        <f t="shared" si="90"/>
        <v>01N</v>
      </c>
      <c r="AW375" s="94" t="str">
        <f t="shared" si="91"/>
        <v/>
      </c>
      <c r="AX375" s="95">
        <f>SUMIF(Calculs!$B$2:$B$34,AW375,Calculs!$C$2:$C$34)</f>
        <v>0</v>
      </c>
      <c r="AY375" s="95">
        <f>IF(K375&lt;&gt;"",IF(LEFT(K375,1)="S", Calculs!$C$55,0),0)</f>
        <v>0</v>
      </c>
      <c r="AZ375" s="95">
        <f>IF(L375&lt;&gt;"",IF(LEFT(L375,1)="S", Calculs!$C$51,0),0)</f>
        <v>0</v>
      </c>
      <c r="BA375" s="95">
        <f>IF(M375&lt;&gt;"",IF(LEFT(M375,1)="S", Calculs!$C$52,0),0)</f>
        <v>0</v>
      </c>
      <c r="BB375" s="96" t="str">
        <f t="shared" si="92"/>
        <v/>
      </c>
      <c r="BC375" s="207" t="str">
        <f t="shared" si="93"/>
        <v/>
      </c>
      <c r="BD375" s="96">
        <f>SUMIF(Calculs!$B$2:$B$34,BB375,Calculs!$C$2:$C$34)</f>
        <v>0</v>
      </c>
      <c r="BE375" s="95">
        <f>IF(Q375&lt;&gt;"",IF(LEFT(Q375,1)="S", Calculs!$C$52,0),0)</f>
        <v>0</v>
      </c>
      <c r="BF375" s="95">
        <f>IF(R375&lt;&gt;"",IF(LEFT(R375,1)="S", Calculs!$C$51,0),0)</f>
        <v>0</v>
      </c>
      <c r="BG375" s="95">
        <f>SUMIF(Calculs!$B$41:$B$46,LEFT(S375,2),Calculs!$C$41:$C$46)</f>
        <v>0</v>
      </c>
      <c r="BH375" s="95">
        <f>IF(T375&lt;&gt;"",IF(LEFT(T375,1)="S", Calculs!$C$48,0),0)</f>
        <v>0</v>
      </c>
      <c r="BI375" s="95">
        <f>IF(W375&lt;&gt;"",IF(LEFT(W375,3)="ETT", Calculs!$C$37,0),0)</f>
        <v>0</v>
      </c>
      <c r="BJ375" s="95">
        <f>IF(X375&lt;&gt;"",IF(LEFT(X375,1)="S", Calculs!$C$51,0),0)</f>
        <v>0</v>
      </c>
      <c r="BK375" s="95">
        <f>IF(Y375&lt;&gt;"",IF(LEFT(Y375,1)="S", Calculs!$C$52,0),0)</f>
        <v>0</v>
      </c>
      <c r="BL375" s="96" t="str">
        <f t="shared" si="94"/>
        <v/>
      </c>
      <c r="BM375" s="95">
        <f>SUMIF(Calculs!$B$32:$B$36,TRIM(BL375),Calculs!$C$32:$C$36)</f>
        <v>0</v>
      </c>
      <c r="BN375" s="95">
        <f>IF(V375&lt;&gt;"",IF(LEFT(V375,1)="S", SUMIF(Calculs!$B$57:$B$61, TRIM(BL375), Calculs!$C$57:$C$61),0),0)</f>
        <v>0</v>
      </c>
      <c r="BO375" s="93" t="str">
        <f t="shared" si="95"/>
        <v>N</v>
      </c>
      <c r="BP375" s="95">
        <f t="shared" si="96"/>
        <v>0</v>
      </c>
      <c r="BQ375" s="95" t="e">
        <f t="shared" si="97"/>
        <v>#VALUE!</v>
      </c>
      <c r="BR375" s="95" t="e">
        <f t="shared" si="98"/>
        <v>#VALUE!</v>
      </c>
    </row>
    <row r="376" spans="1:70" ht="12.75" customHeight="1">
      <c r="A376" s="81"/>
      <c r="B376" s="107"/>
      <c r="C376" s="1"/>
      <c r="D376" s="1"/>
      <c r="E376" s="1"/>
      <c r="F376" s="1"/>
      <c r="G376" s="1"/>
      <c r="H376" s="34"/>
      <c r="I376" s="83"/>
      <c r="J376" s="83"/>
      <c r="K376" s="83"/>
      <c r="L376" s="83"/>
      <c r="M376" s="83"/>
      <c r="N376" s="83"/>
      <c r="O376" s="83"/>
      <c r="P376" s="83"/>
      <c r="Q376" s="83"/>
      <c r="R376" s="1"/>
      <c r="S376" s="84"/>
      <c r="T376" s="84"/>
      <c r="V376" s="84"/>
      <c r="W376" s="83"/>
      <c r="X376" s="83"/>
      <c r="Y376" s="83"/>
      <c r="Z376" s="1"/>
      <c r="AA376" s="1"/>
      <c r="AB376" s="3"/>
      <c r="AC376" s="84"/>
      <c r="AD376" s="84"/>
      <c r="AE376" s="84"/>
      <c r="AF376" s="85"/>
      <c r="AG376" s="86"/>
      <c r="AH376" s="86"/>
      <c r="AI376" s="86"/>
      <c r="AJ376" s="86"/>
      <c r="AK376" s="87"/>
      <c r="AL376" s="87"/>
      <c r="AM376" s="87"/>
      <c r="AN376" s="87"/>
      <c r="AO376" s="88"/>
      <c r="AP376" s="89"/>
      <c r="AQ376" s="90" t="str">
        <f t="shared" si="85"/>
        <v/>
      </c>
      <c r="AR376" s="91">
        <f t="shared" si="86"/>
        <v>2</v>
      </c>
      <c r="AS376" s="92" t="str">
        <f t="shared" si="87"/>
        <v/>
      </c>
      <c r="AT376" s="93">
        <f t="shared" si="88"/>
        <v>0</v>
      </c>
      <c r="AU376" s="93">
        <f t="shared" si="89"/>
        <v>0</v>
      </c>
      <c r="AV376" s="93" t="str">
        <f t="shared" si="90"/>
        <v>01N</v>
      </c>
      <c r="AW376" s="94" t="str">
        <f t="shared" si="91"/>
        <v/>
      </c>
      <c r="AX376" s="95">
        <f>SUMIF(Calculs!$B$2:$B$34,AW376,Calculs!$C$2:$C$34)</f>
        <v>0</v>
      </c>
      <c r="AY376" s="95">
        <f>IF(K376&lt;&gt;"",IF(LEFT(K376,1)="S", Calculs!$C$55,0),0)</f>
        <v>0</v>
      </c>
      <c r="AZ376" s="95">
        <f>IF(L376&lt;&gt;"",IF(LEFT(L376,1)="S", Calculs!$C$51,0),0)</f>
        <v>0</v>
      </c>
      <c r="BA376" s="95">
        <f>IF(M376&lt;&gt;"",IF(LEFT(M376,1)="S", Calculs!$C$52,0),0)</f>
        <v>0</v>
      </c>
      <c r="BB376" s="96" t="str">
        <f t="shared" si="92"/>
        <v/>
      </c>
      <c r="BC376" s="207" t="str">
        <f t="shared" si="93"/>
        <v/>
      </c>
      <c r="BD376" s="96">
        <f>SUMIF(Calculs!$B$2:$B$34,BB376,Calculs!$C$2:$C$34)</f>
        <v>0</v>
      </c>
      <c r="BE376" s="95">
        <f>IF(Q376&lt;&gt;"",IF(LEFT(Q376,1)="S", Calculs!$C$52,0),0)</f>
        <v>0</v>
      </c>
      <c r="BF376" s="95">
        <f>IF(R376&lt;&gt;"",IF(LEFT(R376,1)="S", Calculs!$C$51,0),0)</f>
        <v>0</v>
      </c>
      <c r="BG376" s="95">
        <f>SUMIF(Calculs!$B$41:$B$46,LEFT(S376,2),Calculs!$C$41:$C$46)</f>
        <v>0</v>
      </c>
      <c r="BH376" s="95">
        <f>IF(T376&lt;&gt;"",IF(LEFT(T376,1)="S", Calculs!$C$48,0),0)</f>
        <v>0</v>
      </c>
      <c r="BI376" s="95">
        <f>IF(W376&lt;&gt;"",IF(LEFT(W376,3)="ETT", Calculs!$C$37,0),0)</f>
        <v>0</v>
      </c>
      <c r="BJ376" s="95">
        <f>IF(X376&lt;&gt;"",IF(LEFT(X376,1)="S", Calculs!$C$51,0),0)</f>
        <v>0</v>
      </c>
      <c r="BK376" s="95">
        <f>IF(Y376&lt;&gt;"",IF(LEFT(Y376,1)="S", Calculs!$C$52,0),0)</f>
        <v>0</v>
      </c>
      <c r="BL376" s="96" t="str">
        <f t="shared" si="94"/>
        <v/>
      </c>
      <c r="BM376" s="95">
        <f>SUMIF(Calculs!$B$32:$B$36,TRIM(BL376),Calculs!$C$32:$C$36)</f>
        <v>0</v>
      </c>
      <c r="BN376" s="95">
        <f>IF(V376&lt;&gt;"",IF(LEFT(V376,1)="S", SUMIF(Calculs!$B$57:$B$61, TRIM(BL376), Calculs!$C$57:$C$61),0),0)</f>
        <v>0</v>
      </c>
      <c r="BO376" s="93" t="str">
        <f t="shared" si="95"/>
        <v>N</v>
      </c>
      <c r="BP376" s="95">
        <f t="shared" si="96"/>
        <v>0</v>
      </c>
      <c r="BQ376" s="95" t="e">
        <f t="shared" si="97"/>
        <v>#VALUE!</v>
      </c>
      <c r="BR376" s="95" t="e">
        <f t="shared" si="98"/>
        <v>#VALUE!</v>
      </c>
    </row>
    <row r="377" spans="1:70" ht="12.75" customHeight="1">
      <c r="A377" s="81"/>
      <c r="B377" s="107"/>
      <c r="C377" s="1"/>
      <c r="D377" s="1"/>
      <c r="E377" s="1"/>
      <c r="F377" s="1"/>
      <c r="G377" s="1"/>
      <c r="H377" s="34"/>
      <c r="I377" s="83"/>
      <c r="J377" s="83"/>
      <c r="K377" s="83"/>
      <c r="L377" s="83"/>
      <c r="M377" s="83"/>
      <c r="N377" s="83"/>
      <c r="O377" s="83"/>
      <c r="P377" s="83"/>
      <c r="Q377" s="83"/>
      <c r="R377" s="1"/>
      <c r="S377" s="84"/>
      <c r="T377" s="84"/>
      <c r="V377" s="84"/>
      <c r="W377" s="83"/>
      <c r="X377" s="83"/>
      <c r="Y377" s="83"/>
      <c r="Z377" s="1"/>
      <c r="AA377" s="1"/>
      <c r="AB377" s="3"/>
      <c r="AC377" s="84"/>
      <c r="AD377" s="84"/>
      <c r="AE377" s="84"/>
      <c r="AF377" s="85"/>
      <c r="AG377" s="86"/>
      <c r="AH377" s="86"/>
      <c r="AI377" s="86"/>
      <c r="AJ377" s="86"/>
      <c r="AK377" s="87"/>
      <c r="AL377" s="87"/>
      <c r="AM377" s="87"/>
      <c r="AN377" s="87"/>
      <c r="AO377" s="88"/>
      <c r="AP377" s="89"/>
      <c r="AQ377" s="90" t="str">
        <f t="shared" si="85"/>
        <v/>
      </c>
      <c r="AR377" s="91">
        <f t="shared" si="86"/>
        <v>2</v>
      </c>
      <c r="AS377" s="92" t="str">
        <f t="shared" si="87"/>
        <v/>
      </c>
      <c r="AT377" s="93">
        <f t="shared" si="88"/>
        <v>0</v>
      </c>
      <c r="AU377" s="93">
        <f t="shared" si="89"/>
        <v>0</v>
      </c>
      <c r="AV377" s="93" t="str">
        <f t="shared" si="90"/>
        <v>01N</v>
      </c>
      <c r="AW377" s="94" t="str">
        <f t="shared" si="91"/>
        <v/>
      </c>
      <c r="AX377" s="95">
        <f>SUMIF(Calculs!$B$2:$B$34,AW377,Calculs!$C$2:$C$34)</f>
        <v>0</v>
      </c>
      <c r="AY377" s="95">
        <f>IF(K377&lt;&gt;"",IF(LEFT(K377,1)="S", Calculs!$C$55,0),0)</f>
        <v>0</v>
      </c>
      <c r="AZ377" s="95">
        <f>IF(L377&lt;&gt;"",IF(LEFT(L377,1)="S", Calculs!$C$51,0),0)</f>
        <v>0</v>
      </c>
      <c r="BA377" s="95">
        <f>IF(M377&lt;&gt;"",IF(LEFT(M377,1)="S", Calculs!$C$52,0),0)</f>
        <v>0</v>
      </c>
      <c r="BB377" s="96" t="str">
        <f t="shared" si="92"/>
        <v/>
      </c>
      <c r="BC377" s="207" t="str">
        <f t="shared" si="93"/>
        <v/>
      </c>
      <c r="BD377" s="96">
        <f>SUMIF(Calculs!$B$2:$B$34,BB377,Calculs!$C$2:$C$34)</f>
        <v>0</v>
      </c>
      <c r="BE377" s="95">
        <f>IF(Q377&lt;&gt;"",IF(LEFT(Q377,1)="S", Calculs!$C$52,0),0)</f>
        <v>0</v>
      </c>
      <c r="BF377" s="95">
        <f>IF(R377&lt;&gt;"",IF(LEFT(R377,1)="S", Calculs!$C$51,0),0)</f>
        <v>0</v>
      </c>
      <c r="BG377" s="95">
        <f>SUMIF(Calculs!$B$41:$B$46,LEFT(S377,2),Calculs!$C$41:$C$46)</f>
        <v>0</v>
      </c>
      <c r="BH377" s="95">
        <f>IF(T377&lt;&gt;"",IF(LEFT(T377,1)="S", Calculs!$C$48,0),0)</f>
        <v>0</v>
      </c>
      <c r="BI377" s="95">
        <f>IF(W377&lt;&gt;"",IF(LEFT(W377,3)="ETT", Calculs!$C$37,0),0)</f>
        <v>0</v>
      </c>
      <c r="BJ377" s="95">
        <f>IF(X377&lt;&gt;"",IF(LEFT(X377,1)="S", Calculs!$C$51,0),0)</f>
        <v>0</v>
      </c>
      <c r="BK377" s="95">
        <f>IF(Y377&lt;&gt;"",IF(LEFT(Y377,1)="S", Calculs!$C$52,0),0)</f>
        <v>0</v>
      </c>
      <c r="BL377" s="96" t="str">
        <f t="shared" si="94"/>
        <v/>
      </c>
      <c r="BM377" s="95">
        <f>SUMIF(Calculs!$B$32:$B$36,TRIM(BL377),Calculs!$C$32:$C$36)</f>
        <v>0</v>
      </c>
      <c r="BN377" s="95">
        <f>IF(V377&lt;&gt;"",IF(LEFT(V377,1)="S", SUMIF(Calculs!$B$57:$B$61, TRIM(BL377), Calculs!$C$57:$C$61),0),0)</f>
        <v>0</v>
      </c>
      <c r="BO377" s="93" t="str">
        <f t="shared" si="95"/>
        <v>N</v>
      </c>
      <c r="BP377" s="95">
        <f t="shared" si="96"/>
        <v>0</v>
      </c>
      <c r="BQ377" s="95" t="e">
        <f t="shared" si="97"/>
        <v>#VALUE!</v>
      </c>
      <c r="BR377" s="95" t="e">
        <f t="shared" si="98"/>
        <v>#VALUE!</v>
      </c>
    </row>
    <row r="378" spans="1:70" ht="12.75" customHeight="1">
      <c r="A378" s="81"/>
      <c r="B378" s="107"/>
      <c r="C378" s="1"/>
      <c r="D378" s="1"/>
      <c r="E378" s="1"/>
      <c r="F378" s="1"/>
      <c r="G378" s="1"/>
      <c r="H378" s="34"/>
      <c r="I378" s="83"/>
      <c r="J378" s="83"/>
      <c r="K378" s="83"/>
      <c r="L378" s="83"/>
      <c r="M378" s="83"/>
      <c r="N378" s="83"/>
      <c r="O378" s="83"/>
      <c r="P378" s="83"/>
      <c r="Q378" s="83"/>
      <c r="R378" s="1"/>
      <c r="S378" s="84"/>
      <c r="T378" s="84"/>
      <c r="V378" s="84"/>
      <c r="W378" s="83"/>
      <c r="X378" s="83"/>
      <c r="Y378" s="83"/>
      <c r="Z378" s="1"/>
      <c r="AA378" s="1"/>
      <c r="AB378" s="3"/>
      <c r="AC378" s="84"/>
      <c r="AD378" s="84"/>
      <c r="AE378" s="84"/>
      <c r="AF378" s="85"/>
      <c r="AG378" s="86"/>
      <c r="AH378" s="86"/>
      <c r="AI378" s="86"/>
      <c r="AJ378" s="86"/>
      <c r="AK378" s="87"/>
      <c r="AL378" s="87"/>
      <c r="AM378" s="87"/>
      <c r="AN378" s="87"/>
      <c r="AO378" s="88"/>
      <c r="AP378" s="89"/>
      <c r="AQ378" s="90" t="str">
        <f t="shared" si="85"/>
        <v/>
      </c>
      <c r="AR378" s="91">
        <f t="shared" si="86"/>
        <v>2</v>
      </c>
      <c r="AS378" s="92" t="str">
        <f t="shared" si="87"/>
        <v/>
      </c>
      <c r="AT378" s="93">
        <f t="shared" si="88"/>
        <v>0</v>
      </c>
      <c r="AU378" s="93">
        <f t="shared" si="89"/>
        <v>0</v>
      </c>
      <c r="AV378" s="93" t="str">
        <f t="shared" si="90"/>
        <v>01N</v>
      </c>
      <c r="AW378" s="94" t="str">
        <f t="shared" si="91"/>
        <v/>
      </c>
      <c r="AX378" s="95">
        <f>SUMIF(Calculs!$B$2:$B$34,AW378,Calculs!$C$2:$C$34)</f>
        <v>0</v>
      </c>
      <c r="AY378" s="95">
        <f>IF(K378&lt;&gt;"",IF(LEFT(K378,1)="S", Calculs!$C$55,0),0)</f>
        <v>0</v>
      </c>
      <c r="AZ378" s="95">
        <f>IF(L378&lt;&gt;"",IF(LEFT(L378,1)="S", Calculs!$C$51,0),0)</f>
        <v>0</v>
      </c>
      <c r="BA378" s="95">
        <f>IF(M378&lt;&gt;"",IF(LEFT(M378,1)="S", Calculs!$C$52,0),0)</f>
        <v>0</v>
      </c>
      <c r="BB378" s="96" t="str">
        <f t="shared" si="92"/>
        <v/>
      </c>
      <c r="BC378" s="207" t="str">
        <f t="shared" si="93"/>
        <v/>
      </c>
      <c r="BD378" s="96">
        <f>SUMIF(Calculs!$B$2:$B$34,BB378,Calculs!$C$2:$C$34)</f>
        <v>0</v>
      </c>
      <c r="BE378" s="95">
        <f>IF(Q378&lt;&gt;"",IF(LEFT(Q378,1)="S", Calculs!$C$52,0),0)</f>
        <v>0</v>
      </c>
      <c r="BF378" s="95">
        <f>IF(R378&lt;&gt;"",IF(LEFT(R378,1)="S", Calculs!$C$51,0),0)</f>
        <v>0</v>
      </c>
      <c r="BG378" s="95">
        <f>SUMIF(Calculs!$B$41:$B$46,LEFT(S378,2),Calculs!$C$41:$C$46)</f>
        <v>0</v>
      </c>
      <c r="BH378" s="95">
        <f>IF(T378&lt;&gt;"",IF(LEFT(T378,1)="S", Calculs!$C$48,0),0)</f>
        <v>0</v>
      </c>
      <c r="BI378" s="95">
        <f>IF(W378&lt;&gt;"",IF(LEFT(W378,3)="ETT", Calculs!$C$37,0),0)</f>
        <v>0</v>
      </c>
      <c r="BJ378" s="95">
        <f>IF(X378&lt;&gt;"",IF(LEFT(X378,1)="S", Calculs!$C$51,0),0)</f>
        <v>0</v>
      </c>
      <c r="BK378" s="95">
        <f>IF(Y378&lt;&gt;"",IF(LEFT(Y378,1)="S", Calculs!$C$52,0),0)</f>
        <v>0</v>
      </c>
      <c r="BL378" s="96" t="str">
        <f t="shared" si="94"/>
        <v/>
      </c>
      <c r="BM378" s="95">
        <f>SUMIF(Calculs!$B$32:$B$36,TRIM(BL378),Calculs!$C$32:$C$36)</f>
        <v>0</v>
      </c>
      <c r="BN378" s="95">
        <f>IF(V378&lt;&gt;"",IF(LEFT(V378,1)="S", SUMIF(Calculs!$B$57:$B$61, TRIM(BL378), Calculs!$C$57:$C$61),0),0)</f>
        <v>0</v>
      </c>
      <c r="BO378" s="93" t="str">
        <f t="shared" si="95"/>
        <v>N</v>
      </c>
      <c r="BP378" s="95">
        <f t="shared" si="96"/>
        <v>0</v>
      </c>
      <c r="BQ378" s="95" t="e">
        <f t="shared" si="97"/>
        <v>#VALUE!</v>
      </c>
      <c r="BR378" s="95" t="e">
        <f t="shared" si="98"/>
        <v>#VALUE!</v>
      </c>
    </row>
    <row r="379" spans="1:70" ht="12.75" customHeight="1">
      <c r="A379" s="81"/>
      <c r="B379" s="107"/>
      <c r="C379" s="1"/>
      <c r="D379" s="1"/>
      <c r="E379" s="1"/>
      <c r="F379" s="1"/>
      <c r="G379" s="1"/>
      <c r="H379" s="34"/>
      <c r="I379" s="83"/>
      <c r="J379" s="83"/>
      <c r="K379" s="83"/>
      <c r="L379" s="83"/>
      <c r="M379" s="83"/>
      <c r="N379" s="83"/>
      <c r="O379" s="83"/>
      <c r="P379" s="83"/>
      <c r="Q379" s="83"/>
      <c r="R379" s="1"/>
      <c r="S379" s="84"/>
      <c r="T379" s="84"/>
      <c r="V379" s="84"/>
      <c r="W379" s="83"/>
      <c r="X379" s="83"/>
      <c r="Y379" s="83"/>
      <c r="Z379" s="1"/>
      <c r="AA379" s="1"/>
      <c r="AB379" s="3"/>
      <c r="AC379" s="84"/>
      <c r="AD379" s="84"/>
      <c r="AE379" s="84"/>
      <c r="AF379" s="85"/>
      <c r="AG379" s="86"/>
      <c r="AH379" s="86"/>
      <c r="AI379" s="86"/>
      <c r="AJ379" s="86"/>
      <c r="AK379" s="87"/>
      <c r="AL379" s="87"/>
      <c r="AM379" s="87"/>
      <c r="AN379" s="87"/>
      <c r="AO379" s="88"/>
      <c r="AP379" s="89"/>
      <c r="AQ379" s="90" t="str">
        <f t="shared" si="85"/>
        <v/>
      </c>
      <c r="AR379" s="91">
        <f t="shared" si="86"/>
        <v>2</v>
      </c>
      <c r="AS379" s="92" t="str">
        <f t="shared" si="87"/>
        <v/>
      </c>
      <c r="AT379" s="93">
        <f t="shared" si="88"/>
        <v>0</v>
      </c>
      <c r="AU379" s="93">
        <f t="shared" si="89"/>
        <v>0</v>
      </c>
      <c r="AV379" s="93" t="str">
        <f t="shared" si="90"/>
        <v>01N</v>
      </c>
      <c r="AW379" s="94" t="str">
        <f t="shared" si="91"/>
        <v/>
      </c>
      <c r="AX379" s="95">
        <f>SUMIF(Calculs!$B$2:$B$34,AW379,Calculs!$C$2:$C$34)</f>
        <v>0</v>
      </c>
      <c r="AY379" s="95">
        <f>IF(K379&lt;&gt;"",IF(LEFT(K379,1)="S", Calculs!$C$55,0),0)</f>
        <v>0</v>
      </c>
      <c r="AZ379" s="95">
        <f>IF(L379&lt;&gt;"",IF(LEFT(L379,1)="S", Calculs!$C$51,0),0)</f>
        <v>0</v>
      </c>
      <c r="BA379" s="95">
        <f>IF(M379&lt;&gt;"",IF(LEFT(M379,1)="S", Calculs!$C$52,0),0)</f>
        <v>0</v>
      </c>
      <c r="BB379" s="96" t="str">
        <f t="shared" si="92"/>
        <v/>
      </c>
      <c r="BC379" s="207" t="str">
        <f t="shared" si="93"/>
        <v/>
      </c>
      <c r="BD379" s="96">
        <f>SUMIF(Calculs!$B$2:$B$34,BB379,Calculs!$C$2:$C$34)</f>
        <v>0</v>
      </c>
      <c r="BE379" s="95">
        <f>IF(Q379&lt;&gt;"",IF(LEFT(Q379,1)="S", Calculs!$C$52,0),0)</f>
        <v>0</v>
      </c>
      <c r="BF379" s="95">
        <f>IF(R379&lt;&gt;"",IF(LEFT(R379,1)="S", Calculs!$C$51,0),0)</f>
        <v>0</v>
      </c>
      <c r="BG379" s="95">
        <f>SUMIF(Calculs!$B$41:$B$46,LEFT(S379,2),Calculs!$C$41:$C$46)</f>
        <v>0</v>
      </c>
      <c r="BH379" s="95">
        <f>IF(T379&lt;&gt;"",IF(LEFT(T379,1)="S", Calculs!$C$48,0),0)</f>
        <v>0</v>
      </c>
      <c r="BI379" s="95">
        <f>IF(W379&lt;&gt;"",IF(LEFT(W379,3)="ETT", Calculs!$C$37,0),0)</f>
        <v>0</v>
      </c>
      <c r="BJ379" s="95">
        <f>IF(X379&lt;&gt;"",IF(LEFT(X379,1)="S", Calculs!$C$51,0),0)</f>
        <v>0</v>
      </c>
      <c r="BK379" s="95">
        <f>IF(Y379&lt;&gt;"",IF(LEFT(Y379,1)="S", Calculs!$C$52,0),0)</f>
        <v>0</v>
      </c>
      <c r="BL379" s="96" t="str">
        <f t="shared" si="94"/>
        <v/>
      </c>
      <c r="BM379" s="95">
        <f>SUMIF(Calculs!$B$32:$B$36,TRIM(BL379),Calculs!$C$32:$C$36)</f>
        <v>0</v>
      </c>
      <c r="BN379" s="95">
        <f>IF(V379&lt;&gt;"",IF(LEFT(V379,1)="S", SUMIF(Calculs!$B$57:$B$61, TRIM(BL379), Calculs!$C$57:$C$61),0),0)</f>
        <v>0</v>
      </c>
      <c r="BO379" s="93" t="str">
        <f t="shared" si="95"/>
        <v>N</v>
      </c>
      <c r="BP379" s="95">
        <f t="shared" si="96"/>
        <v>0</v>
      </c>
      <c r="BQ379" s="95" t="e">
        <f t="shared" si="97"/>
        <v>#VALUE!</v>
      </c>
      <c r="BR379" s="95" t="e">
        <f t="shared" si="98"/>
        <v>#VALUE!</v>
      </c>
    </row>
    <row r="380" spans="1:70" ht="12.75" customHeight="1">
      <c r="A380" s="81"/>
      <c r="B380" s="107"/>
      <c r="C380" s="1"/>
      <c r="D380" s="1"/>
      <c r="E380" s="1"/>
      <c r="F380" s="1"/>
      <c r="G380" s="1"/>
      <c r="H380" s="34"/>
      <c r="I380" s="83"/>
      <c r="J380" s="83"/>
      <c r="K380" s="83"/>
      <c r="L380" s="83"/>
      <c r="M380" s="83"/>
      <c r="N380" s="83"/>
      <c r="O380" s="83"/>
      <c r="P380" s="83"/>
      <c r="Q380" s="83"/>
      <c r="R380" s="1"/>
      <c r="S380" s="84"/>
      <c r="T380" s="84"/>
      <c r="V380" s="84"/>
      <c r="W380" s="83"/>
      <c r="X380" s="83"/>
      <c r="Y380" s="83"/>
      <c r="Z380" s="1"/>
      <c r="AA380" s="1"/>
      <c r="AB380" s="3"/>
      <c r="AC380" s="84"/>
      <c r="AD380" s="84"/>
      <c r="AE380" s="84"/>
      <c r="AF380" s="85"/>
      <c r="AG380" s="86"/>
      <c r="AH380" s="86"/>
      <c r="AI380" s="86"/>
      <c r="AJ380" s="86"/>
      <c r="AK380" s="87"/>
      <c r="AL380" s="87"/>
      <c r="AM380" s="87"/>
      <c r="AN380" s="87"/>
      <c r="AO380" s="88"/>
      <c r="AP380" s="89"/>
      <c r="AQ380" s="90" t="str">
        <f t="shared" si="85"/>
        <v/>
      </c>
      <c r="AR380" s="91">
        <f t="shared" si="86"/>
        <v>2</v>
      </c>
      <c r="AS380" s="92" t="str">
        <f t="shared" si="87"/>
        <v/>
      </c>
      <c r="AT380" s="93">
        <f t="shared" si="88"/>
        <v>0</v>
      </c>
      <c r="AU380" s="93">
        <f t="shared" si="89"/>
        <v>0</v>
      </c>
      <c r="AV380" s="93" t="str">
        <f t="shared" si="90"/>
        <v>01N</v>
      </c>
      <c r="AW380" s="94" t="str">
        <f t="shared" si="91"/>
        <v/>
      </c>
      <c r="AX380" s="95">
        <f>SUMIF(Calculs!$B$2:$B$34,AW380,Calculs!$C$2:$C$34)</f>
        <v>0</v>
      </c>
      <c r="AY380" s="95">
        <f>IF(K380&lt;&gt;"",IF(LEFT(K380,1)="S", Calculs!$C$55,0),0)</f>
        <v>0</v>
      </c>
      <c r="AZ380" s="95">
        <f>IF(L380&lt;&gt;"",IF(LEFT(L380,1)="S", Calculs!$C$51,0),0)</f>
        <v>0</v>
      </c>
      <c r="BA380" s="95">
        <f>IF(M380&lt;&gt;"",IF(LEFT(M380,1)="S", Calculs!$C$52,0),0)</f>
        <v>0</v>
      </c>
      <c r="BB380" s="96" t="str">
        <f t="shared" si="92"/>
        <v/>
      </c>
      <c r="BC380" s="207" t="str">
        <f t="shared" si="93"/>
        <v/>
      </c>
      <c r="BD380" s="96">
        <f>SUMIF(Calculs!$B$2:$B$34,BB380,Calculs!$C$2:$C$34)</f>
        <v>0</v>
      </c>
      <c r="BE380" s="95">
        <f>IF(Q380&lt;&gt;"",IF(LEFT(Q380,1)="S", Calculs!$C$52,0),0)</f>
        <v>0</v>
      </c>
      <c r="BF380" s="95">
        <f>IF(R380&lt;&gt;"",IF(LEFT(R380,1)="S", Calculs!$C$51,0),0)</f>
        <v>0</v>
      </c>
      <c r="BG380" s="95">
        <f>SUMIF(Calculs!$B$41:$B$46,LEFT(S380,2),Calculs!$C$41:$C$46)</f>
        <v>0</v>
      </c>
      <c r="BH380" s="95">
        <f>IF(T380&lt;&gt;"",IF(LEFT(T380,1)="S", Calculs!$C$48,0),0)</f>
        <v>0</v>
      </c>
      <c r="BI380" s="95">
        <f>IF(W380&lt;&gt;"",IF(LEFT(W380,3)="ETT", Calculs!$C$37,0),0)</f>
        <v>0</v>
      </c>
      <c r="BJ380" s="95">
        <f>IF(X380&lt;&gt;"",IF(LEFT(X380,1)="S", Calculs!$C$51,0),0)</f>
        <v>0</v>
      </c>
      <c r="BK380" s="95">
        <f>IF(Y380&lt;&gt;"",IF(LEFT(Y380,1)="S", Calculs!$C$52,0),0)</f>
        <v>0</v>
      </c>
      <c r="BL380" s="96" t="str">
        <f t="shared" si="94"/>
        <v/>
      </c>
      <c r="BM380" s="95">
        <f>SUMIF(Calculs!$B$32:$B$36,TRIM(BL380),Calculs!$C$32:$C$36)</f>
        <v>0</v>
      </c>
      <c r="BN380" s="95">
        <f>IF(V380&lt;&gt;"",IF(LEFT(V380,1)="S", SUMIF(Calculs!$B$57:$B$61, TRIM(BL380), Calculs!$C$57:$C$61),0),0)</f>
        <v>0</v>
      </c>
      <c r="BO380" s="93" t="str">
        <f t="shared" si="95"/>
        <v>N</v>
      </c>
      <c r="BP380" s="95">
        <f t="shared" si="96"/>
        <v>0</v>
      </c>
      <c r="BQ380" s="95" t="e">
        <f t="shared" si="97"/>
        <v>#VALUE!</v>
      </c>
      <c r="BR380" s="95" t="e">
        <f t="shared" si="98"/>
        <v>#VALUE!</v>
      </c>
    </row>
    <row r="381" spans="1:70" ht="12.75" customHeight="1">
      <c r="A381" s="81"/>
      <c r="B381" s="107"/>
      <c r="C381" s="1"/>
      <c r="D381" s="1"/>
      <c r="E381" s="1"/>
      <c r="F381" s="1"/>
      <c r="G381" s="1"/>
      <c r="H381" s="34"/>
      <c r="I381" s="83"/>
      <c r="J381" s="83"/>
      <c r="K381" s="83"/>
      <c r="L381" s="83"/>
      <c r="M381" s="83"/>
      <c r="N381" s="83"/>
      <c r="O381" s="83"/>
      <c r="P381" s="83"/>
      <c r="Q381" s="83"/>
      <c r="R381" s="1"/>
      <c r="S381" s="84"/>
      <c r="T381" s="84"/>
      <c r="V381" s="84"/>
      <c r="W381" s="83"/>
      <c r="X381" s="83"/>
      <c r="Y381" s="83"/>
      <c r="Z381" s="1"/>
      <c r="AA381" s="1"/>
      <c r="AB381" s="3"/>
      <c r="AC381" s="84"/>
      <c r="AD381" s="84"/>
      <c r="AE381" s="84"/>
      <c r="AF381" s="85"/>
      <c r="AG381" s="86"/>
      <c r="AH381" s="86"/>
      <c r="AI381" s="86"/>
      <c r="AJ381" s="86"/>
      <c r="AK381" s="87"/>
      <c r="AL381" s="87"/>
      <c r="AM381" s="87"/>
      <c r="AN381" s="87"/>
      <c r="AO381" s="88"/>
      <c r="AP381" s="89"/>
      <c r="AQ381" s="90" t="str">
        <f t="shared" si="85"/>
        <v/>
      </c>
      <c r="AR381" s="91">
        <f t="shared" si="86"/>
        <v>2</v>
      </c>
      <c r="AS381" s="92" t="str">
        <f t="shared" si="87"/>
        <v/>
      </c>
      <c r="AT381" s="93">
        <f t="shared" si="88"/>
        <v>0</v>
      </c>
      <c r="AU381" s="93">
        <f t="shared" si="89"/>
        <v>0</v>
      </c>
      <c r="AV381" s="93" t="str">
        <f t="shared" si="90"/>
        <v>01N</v>
      </c>
      <c r="AW381" s="94" t="str">
        <f t="shared" si="91"/>
        <v/>
      </c>
      <c r="AX381" s="95">
        <f>SUMIF(Calculs!$B$2:$B$34,AW381,Calculs!$C$2:$C$34)</f>
        <v>0</v>
      </c>
      <c r="AY381" s="95">
        <f>IF(K381&lt;&gt;"",IF(LEFT(K381,1)="S", Calculs!$C$55,0),0)</f>
        <v>0</v>
      </c>
      <c r="AZ381" s="95">
        <f>IF(L381&lt;&gt;"",IF(LEFT(L381,1)="S", Calculs!$C$51,0),0)</f>
        <v>0</v>
      </c>
      <c r="BA381" s="95">
        <f>IF(M381&lt;&gt;"",IF(LEFT(M381,1)="S", Calculs!$C$52,0),0)</f>
        <v>0</v>
      </c>
      <c r="BB381" s="96" t="str">
        <f t="shared" si="92"/>
        <v/>
      </c>
      <c r="BC381" s="207" t="str">
        <f t="shared" si="93"/>
        <v/>
      </c>
      <c r="BD381" s="96">
        <f>SUMIF(Calculs!$B$2:$B$34,BB381,Calculs!$C$2:$C$34)</f>
        <v>0</v>
      </c>
      <c r="BE381" s="95">
        <f>IF(Q381&lt;&gt;"",IF(LEFT(Q381,1)="S", Calculs!$C$52,0),0)</f>
        <v>0</v>
      </c>
      <c r="BF381" s="95">
        <f>IF(R381&lt;&gt;"",IF(LEFT(R381,1)="S", Calculs!$C$51,0),0)</f>
        <v>0</v>
      </c>
      <c r="BG381" s="95">
        <f>SUMIF(Calculs!$B$41:$B$46,LEFT(S381,2),Calculs!$C$41:$C$46)</f>
        <v>0</v>
      </c>
      <c r="BH381" s="95">
        <f>IF(T381&lt;&gt;"",IF(LEFT(T381,1)="S", Calculs!$C$48,0),0)</f>
        <v>0</v>
      </c>
      <c r="BI381" s="95">
        <f>IF(W381&lt;&gt;"",IF(LEFT(W381,3)="ETT", Calculs!$C$37,0),0)</f>
        <v>0</v>
      </c>
      <c r="BJ381" s="95">
        <f>IF(X381&lt;&gt;"",IF(LEFT(X381,1)="S", Calculs!$C$51,0),0)</f>
        <v>0</v>
      </c>
      <c r="BK381" s="95">
        <f>IF(Y381&lt;&gt;"",IF(LEFT(Y381,1)="S", Calculs!$C$52,0),0)</f>
        <v>0</v>
      </c>
      <c r="BL381" s="96" t="str">
        <f t="shared" si="94"/>
        <v/>
      </c>
      <c r="BM381" s="95">
        <f>SUMIF(Calculs!$B$32:$B$36,TRIM(BL381),Calculs!$C$32:$C$36)</f>
        <v>0</v>
      </c>
      <c r="BN381" s="95">
        <f>IF(V381&lt;&gt;"",IF(LEFT(V381,1)="S", SUMIF(Calculs!$B$57:$B$61, TRIM(BL381), Calculs!$C$57:$C$61),0),0)</f>
        <v>0</v>
      </c>
      <c r="BO381" s="93" t="str">
        <f t="shared" si="95"/>
        <v>N</v>
      </c>
      <c r="BP381" s="95">
        <f t="shared" si="96"/>
        <v>0</v>
      </c>
      <c r="BQ381" s="95" t="e">
        <f t="shared" si="97"/>
        <v>#VALUE!</v>
      </c>
      <c r="BR381" s="95" t="e">
        <f t="shared" si="98"/>
        <v>#VALUE!</v>
      </c>
    </row>
    <row r="382" spans="1:70" ht="12.75" customHeight="1">
      <c r="A382" s="81"/>
      <c r="B382" s="107"/>
      <c r="C382" s="1"/>
      <c r="D382" s="1"/>
      <c r="E382" s="1"/>
      <c r="F382" s="1"/>
      <c r="G382" s="1"/>
      <c r="H382" s="34"/>
      <c r="I382" s="83"/>
      <c r="J382" s="83"/>
      <c r="K382" s="83"/>
      <c r="L382" s="83"/>
      <c r="M382" s="83"/>
      <c r="N382" s="83"/>
      <c r="O382" s="83"/>
      <c r="P382" s="83"/>
      <c r="Q382" s="83"/>
      <c r="R382" s="1"/>
      <c r="S382" s="84"/>
      <c r="T382" s="84"/>
      <c r="V382" s="84"/>
      <c r="W382" s="83"/>
      <c r="X382" s="83"/>
      <c r="Y382" s="83"/>
      <c r="Z382" s="1"/>
      <c r="AA382" s="1"/>
      <c r="AB382" s="3"/>
      <c r="AC382" s="84"/>
      <c r="AD382" s="84"/>
      <c r="AE382" s="84"/>
      <c r="AF382" s="85"/>
      <c r="AG382" s="86"/>
      <c r="AH382" s="86"/>
      <c r="AI382" s="86"/>
      <c r="AJ382" s="86"/>
      <c r="AK382" s="87"/>
      <c r="AL382" s="87"/>
      <c r="AM382" s="87"/>
      <c r="AN382" s="87"/>
      <c r="AO382" s="88"/>
      <c r="AP382" s="89"/>
      <c r="AQ382" s="90" t="str">
        <f t="shared" si="85"/>
        <v/>
      </c>
      <c r="AR382" s="91">
        <f t="shared" si="86"/>
        <v>2</v>
      </c>
      <c r="AS382" s="92" t="str">
        <f t="shared" si="87"/>
        <v/>
      </c>
      <c r="AT382" s="93">
        <f t="shared" si="88"/>
        <v>0</v>
      </c>
      <c r="AU382" s="93">
        <f t="shared" si="89"/>
        <v>0</v>
      </c>
      <c r="AV382" s="93" t="str">
        <f t="shared" si="90"/>
        <v>01N</v>
      </c>
      <c r="AW382" s="94" t="str">
        <f t="shared" si="91"/>
        <v/>
      </c>
      <c r="AX382" s="95">
        <f>SUMIF(Calculs!$B$2:$B$34,AW382,Calculs!$C$2:$C$34)</f>
        <v>0</v>
      </c>
      <c r="AY382" s="95">
        <f>IF(K382&lt;&gt;"",IF(LEFT(K382,1)="S", Calculs!$C$55,0),0)</f>
        <v>0</v>
      </c>
      <c r="AZ382" s="95">
        <f>IF(L382&lt;&gt;"",IF(LEFT(L382,1)="S", Calculs!$C$51,0),0)</f>
        <v>0</v>
      </c>
      <c r="BA382" s="95">
        <f>IF(M382&lt;&gt;"",IF(LEFT(M382,1)="S", Calculs!$C$52,0),0)</f>
        <v>0</v>
      </c>
      <c r="BB382" s="96" t="str">
        <f t="shared" si="92"/>
        <v/>
      </c>
      <c r="BC382" s="207" t="str">
        <f t="shared" si="93"/>
        <v/>
      </c>
      <c r="BD382" s="96">
        <f>SUMIF(Calculs!$B$2:$B$34,BB382,Calculs!$C$2:$C$34)</f>
        <v>0</v>
      </c>
      <c r="BE382" s="95">
        <f>IF(Q382&lt;&gt;"",IF(LEFT(Q382,1)="S", Calculs!$C$52,0),0)</f>
        <v>0</v>
      </c>
      <c r="BF382" s="95">
        <f>IF(R382&lt;&gt;"",IF(LEFT(R382,1)="S", Calculs!$C$51,0),0)</f>
        <v>0</v>
      </c>
      <c r="BG382" s="95">
        <f>SUMIF(Calculs!$B$41:$B$46,LEFT(S382,2),Calculs!$C$41:$C$46)</f>
        <v>0</v>
      </c>
      <c r="BH382" s="95">
        <f>IF(T382&lt;&gt;"",IF(LEFT(T382,1)="S", Calculs!$C$48,0),0)</f>
        <v>0</v>
      </c>
      <c r="BI382" s="95">
        <f>IF(W382&lt;&gt;"",IF(LEFT(W382,3)="ETT", Calculs!$C$37,0),0)</f>
        <v>0</v>
      </c>
      <c r="BJ382" s="95">
        <f>IF(X382&lt;&gt;"",IF(LEFT(X382,1)="S", Calculs!$C$51,0),0)</f>
        <v>0</v>
      </c>
      <c r="BK382" s="95">
        <f>IF(Y382&lt;&gt;"",IF(LEFT(Y382,1)="S", Calculs!$C$52,0),0)</f>
        <v>0</v>
      </c>
      <c r="BL382" s="96" t="str">
        <f t="shared" si="94"/>
        <v/>
      </c>
      <c r="BM382" s="95">
        <f>SUMIF(Calculs!$B$32:$B$36,TRIM(BL382),Calculs!$C$32:$C$36)</f>
        <v>0</v>
      </c>
      <c r="BN382" s="95">
        <f>IF(V382&lt;&gt;"",IF(LEFT(V382,1)="S", SUMIF(Calculs!$B$57:$B$61, TRIM(BL382), Calculs!$C$57:$C$61),0),0)</f>
        <v>0</v>
      </c>
      <c r="BO382" s="93" t="str">
        <f t="shared" si="95"/>
        <v>N</v>
      </c>
      <c r="BP382" s="95">
        <f t="shared" si="96"/>
        <v>0</v>
      </c>
      <c r="BQ382" s="95" t="e">
        <f t="shared" si="97"/>
        <v>#VALUE!</v>
      </c>
      <c r="BR382" s="95" t="e">
        <f t="shared" si="98"/>
        <v>#VALUE!</v>
      </c>
    </row>
    <row r="383" spans="1:70" ht="12.75" customHeight="1">
      <c r="A383" s="81"/>
      <c r="B383" s="107"/>
      <c r="C383" s="1"/>
      <c r="D383" s="1"/>
      <c r="E383" s="1"/>
      <c r="F383" s="1"/>
      <c r="G383" s="1"/>
      <c r="H383" s="34"/>
      <c r="I383" s="83"/>
      <c r="J383" s="83"/>
      <c r="K383" s="83"/>
      <c r="L383" s="83"/>
      <c r="M383" s="83"/>
      <c r="N383" s="83"/>
      <c r="O383" s="83"/>
      <c r="P383" s="83"/>
      <c r="Q383" s="83"/>
      <c r="R383" s="1"/>
      <c r="S383" s="84"/>
      <c r="T383" s="84"/>
      <c r="V383" s="84"/>
      <c r="W383" s="83"/>
      <c r="X383" s="83"/>
      <c r="Y383" s="83"/>
      <c r="Z383" s="1"/>
      <c r="AA383" s="1"/>
      <c r="AB383" s="3"/>
      <c r="AC383" s="84"/>
      <c r="AD383" s="84"/>
      <c r="AE383" s="84"/>
      <c r="AF383" s="85"/>
      <c r="AG383" s="86"/>
      <c r="AH383" s="86"/>
      <c r="AI383" s="86"/>
      <c r="AJ383" s="86"/>
      <c r="AK383" s="87"/>
      <c r="AL383" s="87"/>
      <c r="AM383" s="87"/>
      <c r="AN383" s="87"/>
      <c r="AO383" s="88"/>
      <c r="AP383" s="89"/>
      <c r="AQ383" s="90" t="str">
        <f t="shared" si="85"/>
        <v/>
      </c>
      <c r="AR383" s="91">
        <f t="shared" si="86"/>
        <v>2</v>
      </c>
      <c r="AS383" s="92" t="str">
        <f t="shared" si="87"/>
        <v/>
      </c>
      <c r="AT383" s="93">
        <f t="shared" si="88"/>
        <v>0</v>
      </c>
      <c r="AU383" s="93">
        <f t="shared" si="89"/>
        <v>0</v>
      </c>
      <c r="AV383" s="93" t="str">
        <f t="shared" si="90"/>
        <v>01N</v>
      </c>
      <c r="AW383" s="94" t="str">
        <f t="shared" si="91"/>
        <v/>
      </c>
      <c r="AX383" s="95">
        <f>SUMIF(Calculs!$B$2:$B$34,AW383,Calculs!$C$2:$C$34)</f>
        <v>0</v>
      </c>
      <c r="AY383" s="95">
        <f>IF(K383&lt;&gt;"",IF(LEFT(K383,1)="S", Calculs!$C$55,0),0)</f>
        <v>0</v>
      </c>
      <c r="AZ383" s="95">
        <f>IF(L383&lt;&gt;"",IF(LEFT(L383,1)="S", Calculs!$C$51,0),0)</f>
        <v>0</v>
      </c>
      <c r="BA383" s="95">
        <f>IF(M383&lt;&gt;"",IF(LEFT(M383,1)="S", Calculs!$C$52,0),0)</f>
        <v>0</v>
      </c>
      <c r="BB383" s="96" t="str">
        <f t="shared" si="92"/>
        <v/>
      </c>
      <c r="BC383" s="207" t="str">
        <f t="shared" si="93"/>
        <v/>
      </c>
      <c r="BD383" s="96">
        <f>SUMIF(Calculs!$B$2:$B$34,BB383,Calculs!$C$2:$C$34)</f>
        <v>0</v>
      </c>
      <c r="BE383" s="95">
        <f>IF(Q383&lt;&gt;"",IF(LEFT(Q383,1)="S", Calculs!$C$52,0),0)</f>
        <v>0</v>
      </c>
      <c r="BF383" s="95">
        <f>IF(R383&lt;&gt;"",IF(LEFT(R383,1)="S", Calculs!$C$51,0),0)</f>
        <v>0</v>
      </c>
      <c r="BG383" s="95">
        <f>SUMIF(Calculs!$B$41:$B$46,LEFT(S383,2),Calculs!$C$41:$C$46)</f>
        <v>0</v>
      </c>
      <c r="BH383" s="95">
        <f>IF(T383&lt;&gt;"",IF(LEFT(T383,1)="S", Calculs!$C$48,0),0)</f>
        <v>0</v>
      </c>
      <c r="BI383" s="95">
        <f>IF(W383&lt;&gt;"",IF(LEFT(W383,3)="ETT", Calculs!$C$37,0),0)</f>
        <v>0</v>
      </c>
      <c r="BJ383" s="95">
        <f>IF(X383&lt;&gt;"",IF(LEFT(X383,1)="S", Calculs!$C$51,0),0)</f>
        <v>0</v>
      </c>
      <c r="BK383" s="95">
        <f>IF(Y383&lt;&gt;"",IF(LEFT(Y383,1)="S", Calculs!$C$52,0),0)</f>
        <v>0</v>
      </c>
      <c r="BL383" s="96" t="str">
        <f t="shared" si="94"/>
        <v/>
      </c>
      <c r="BM383" s="95">
        <f>SUMIF(Calculs!$B$32:$B$36,TRIM(BL383),Calculs!$C$32:$C$36)</f>
        <v>0</v>
      </c>
      <c r="BN383" s="95">
        <f>IF(V383&lt;&gt;"",IF(LEFT(V383,1)="S", SUMIF(Calculs!$B$57:$B$61, TRIM(BL383), Calculs!$C$57:$C$61),0),0)</f>
        <v>0</v>
      </c>
      <c r="BO383" s="93" t="str">
        <f t="shared" si="95"/>
        <v>N</v>
      </c>
      <c r="BP383" s="95">
        <f t="shared" si="96"/>
        <v>0</v>
      </c>
      <c r="BQ383" s="95" t="e">
        <f t="shared" si="97"/>
        <v>#VALUE!</v>
      </c>
      <c r="BR383" s="95" t="e">
        <f t="shared" si="98"/>
        <v>#VALUE!</v>
      </c>
    </row>
    <row r="384" spans="1:70" ht="12.75" customHeight="1">
      <c r="A384" s="81"/>
      <c r="B384" s="107"/>
      <c r="C384" s="1"/>
      <c r="D384" s="1"/>
      <c r="E384" s="1"/>
      <c r="F384" s="1"/>
      <c r="G384" s="1"/>
      <c r="H384" s="34"/>
      <c r="I384" s="83"/>
      <c r="J384" s="83"/>
      <c r="K384" s="83"/>
      <c r="L384" s="83"/>
      <c r="M384" s="83"/>
      <c r="N384" s="83"/>
      <c r="O384" s="83"/>
      <c r="P384" s="83"/>
      <c r="Q384" s="83"/>
      <c r="R384" s="1"/>
      <c r="S384" s="84"/>
      <c r="T384" s="84"/>
      <c r="V384" s="84"/>
      <c r="W384" s="83"/>
      <c r="X384" s="83"/>
      <c r="Y384" s="83"/>
      <c r="Z384" s="1"/>
      <c r="AA384" s="1"/>
      <c r="AB384" s="3"/>
      <c r="AC384" s="84"/>
      <c r="AD384" s="84"/>
      <c r="AE384" s="84"/>
      <c r="AF384" s="85"/>
      <c r="AG384" s="86"/>
      <c r="AH384" s="86"/>
      <c r="AI384" s="86"/>
      <c r="AJ384" s="86"/>
      <c r="AK384" s="87"/>
      <c r="AL384" s="87"/>
      <c r="AM384" s="87"/>
      <c r="AN384" s="87"/>
      <c r="AO384" s="88"/>
      <c r="AP384" s="89"/>
      <c r="AQ384" s="90" t="str">
        <f t="shared" si="85"/>
        <v/>
      </c>
      <c r="AR384" s="91">
        <f t="shared" si="86"/>
        <v>2</v>
      </c>
      <c r="AS384" s="92" t="str">
        <f t="shared" si="87"/>
        <v/>
      </c>
      <c r="AT384" s="93">
        <f t="shared" si="88"/>
        <v>0</v>
      </c>
      <c r="AU384" s="93">
        <f t="shared" si="89"/>
        <v>0</v>
      </c>
      <c r="AV384" s="93" t="str">
        <f t="shared" si="90"/>
        <v>01N</v>
      </c>
      <c r="AW384" s="94" t="str">
        <f t="shared" si="91"/>
        <v/>
      </c>
      <c r="AX384" s="95">
        <f>SUMIF(Calculs!$B$2:$B$34,AW384,Calculs!$C$2:$C$34)</f>
        <v>0</v>
      </c>
      <c r="AY384" s="95">
        <f>IF(K384&lt;&gt;"",IF(LEFT(K384,1)="S", Calculs!$C$55,0),0)</f>
        <v>0</v>
      </c>
      <c r="AZ384" s="95">
        <f>IF(L384&lt;&gt;"",IF(LEFT(L384,1)="S", Calculs!$C$51,0),0)</f>
        <v>0</v>
      </c>
      <c r="BA384" s="95">
        <f>IF(M384&lt;&gt;"",IF(LEFT(M384,1)="S", Calculs!$C$52,0),0)</f>
        <v>0</v>
      </c>
      <c r="BB384" s="96" t="str">
        <f t="shared" si="92"/>
        <v/>
      </c>
      <c r="BC384" s="207" t="str">
        <f t="shared" si="93"/>
        <v/>
      </c>
      <c r="BD384" s="96">
        <f>SUMIF(Calculs!$B$2:$B$34,BB384,Calculs!$C$2:$C$34)</f>
        <v>0</v>
      </c>
      <c r="BE384" s="95">
        <f>IF(Q384&lt;&gt;"",IF(LEFT(Q384,1)="S", Calculs!$C$52,0),0)</f>
        <v>0</v>
      </c>
      <c r="BF384" s="95">
        <f>IF(R384&lt;&gt;"",IF(LEFT(R384,1)="S", Calculs!$C$51,0),0)</f>
        <v>0</v>
      </c>
      <c r="BG384" s="95">
        <f>SUMIF(Calculs!$B$41:$B$46,LEFT(S384,2),Calculs!$C$41:$C$46)</f>
        <v>0</v>
      </c>
      <c r="BH384" s="95">
        <f>IF(T384&lt;&gt;"",IF(LEFT(T384,1)="S", Calculs!$C$48,0),0)</f>
        <v>0</v>
      </c>
      <c r="BI384" s="95">
        <f>IF(W384&lt;&gt;"",IF(LEFT(W384,3)="ETT", Calculs!$C$37,0),0)</f>
        <v>0</v>
      </c>
      <c r="BJ384" s="95">
        <f>IF(X384&lt;&gt;"",IF(LEFT(X384,1)="S", Calculs!$C$51,0),0)</f>
        <v>0</v>
      </c>
      <c r="BK384" s="95">
        <f>IF(Y384&lt;&gt;"",IF(LEFT(Y384,1)="S", Calculs!$C$52,0),0)</f>
        <v>0</v>
      </c>
      <c r="BL384" s="96" t="str">
        <f t="shared" si="94"/>
        <v/>
      </c>
      <c r="BM384" s="95">
        <f>SUMIF(Calculs!$B$32:$B$36,TRIM(BL384),Calculs!$C$32:$C$36)</f>
        <v>0</v>
      </c>
      <c r="BN384" s="95">
        <f>IF(V384&lt;&gt;"",IF(LEFT(V384,1)="S", SUMIF(Calculs!$B$57:$B$61, TRIM(BL384), Calculs!$C$57:$C$61),0),0)</f>
        <v>0</v>
      </c>
      <c r="BO384" s="93" t="str">
        <f t="shared" si="95"/>
        <v>N</v>
      </c>
      <c r="BP384" s="95">
        <f t="shared" si="96"/>
        <v>0</v>
      </c>
      <c r="BQ384" s="95" t="e">
        <f t="shared" si="97"/>
        <v>#VALUE!</v>
      </c>
      <c r="BR384" s="95" t="e">
        <f t="shared" si="98"/>
        <v>#VALUE!</v>
      </c>
    </row>
    <row r="385" spans="1:70" ht="12.75" customHeight="1">
      <c r="A385" s="81"/>
      <c r="B385" s="107"/>
      <c r="C385" s="1"/>
      <c r="D385" s="1"/>
      <c r="E385" s="1"/>
      <c r="F385" s="1"/>
      <c r="G385" s="1"/>
      <c r="H385" s="34"/>
      <c r="I385" s="83"/>
      <c r="J385" s="83"/>
      <c r="K385" s="83"/>
      <c r="L385" s="83"/>
      <c r="M385" s="83"/>
      <c r="N385" s="83"/>
      <c r="O385" s="83"/>
      <c r="P385" s="83"/>
      <c r="Q385" s="83"/>
      <c r="R385" s="1"/>
      <c r="S385" s="84"/>
      <c r="T385" s="84"/>
      <c r="V385" s="84"/>
      <c r="W385" s="83"/>
      <c r="X385" s="83"/>
      <c r="Y385" s="83"/>
      <c r="Z385" s="1"/>
      <c r="AA385" s="1"/>
      <c r="AB385" s="3"/>
      <c r="AC385" s="84"/>
      <c r="AD385" s="84"/>
      <c r="AE385" s="84"/>
      <c r="AF385" s="85"/>
      <c r="AG385" s="86"/>
      <c r="AH385" s="86"/>
      <c r="AI385" s="86"/>
      <c r="AJ385" s="86"/>
      <c r="AK385" s="87"/>
      <c r="AL385" s="87"/>
      <c r="AM385" s="87"/>
      <c r="AN385" s="87"/>
      <c r="AO385" s="88"/>
      <c r="AP385" s="89"/>
      <c r="AQ385" s="90" t="str">
        <f t="shared" si="85"/>
        <v/>
      </c>
      <c r="AR385" s="91">
        <f t="shared" si="86"/>
        <v>2</v>
      </c>
      <c r="AS385" s="92" t="str">
        <f t="shared" si="87"/>
        <v/>
      </c>
      <c r="AT385" s="93">
        <f t="shared" si="88"/>
        <v>0</v>
      </c>
      <c r="AU385" s="93">
        <f t="shared" si="89"/>
        <v>0</v>
      </c>
      <c r="AV385" s="93" t="str">
        <f t="shared" si="90"/>
        <v>01N</v>
      </c>
      <c r="AW385" s="94" t="str">
        <f t="shared" si="91"/>
        <v/>
      </c>
      <c r="AX385" s="95">
        <f>SUMIF(Calculs!$B$2:$B$34,AW385,Calculs!$C$2:$C$34)</f>
        <v>0</v>
      </c>
      <c r="AY385" s="95">
        <f>IF(K385&lt;&gt;"",IF(LEFT(K385,1)="S", Calculs!$C$55,0),0)</f>
        <v>0</v>
      </c>
      <c r="AZ385" s="95">
        <f>IF(L385&lt;&gt;"",IF(LEFT(L385,1)="S", Calculs!$C$51,0),0)</f>
        <v>0</v>
      </c>
      <c r="BA385" s="95">
        <f>IF(M385&lt;&gt;"",IF(LEFT(M385,1)="S", Calculs!$C$52,0),0)</f>
        <v>0</v>
      </c>
      <c r="BB385" s="96" t="str">
        <f t="shared" si="92"/>
        <v/>
      </c>
      <c r="BC385" s="207" t="str">
        <f t="shared" si="93"/>
        <v/>
      </c>
      <c r="BD385" s="96">
        <f>SUMIF(Calculs!$B$2:$B$34,BB385,Calculs!$C$2:$C$34)</f>
        <v>0</v>
      </c>
      <c r="BE385" s="95">
        <f>IF(Q385&lt;&gt;"",IF(LEFT(Q385,1)="S", Calculs!$C$52,0),0)</f>
        <v>0</v>
      </c>
      <c r="BF385" s="95">
        <f>IF(R385&lt;&gt;"",IF(LEFT(R385,1)="S", Calculs!$C$51,0),0)</f>
        <v>0</v>
      </c>
      <c r="BG385" s="95">
        <f>SUMIF(Calculs!$B$41:$B$46,LEFT(S385,2),Calculs!$C$41:$C$46)</f>
        <v>0</v>
      </c>
      <c r="BH385" s="95">
        <f>IF(T385&lt;&gt;"",IF(LEFT(T385,1)="S", Calculs!$C$48,0),0)</f>
        <v>0</v>
      </c>
      <c r="BI385" s="95">
        <f>IF(W385&lt;&gt;"",IF(LEFT(W385,3)="ETT", Calculs!$C$37,0),0)</f>
        <v>0</v>
      </c>
      <c r="BJ385" s="95">
        <f>IF(X385&lt;&gt;"",IF(LEFT(X385,1)="S", Calculs!$C$51,0),0)</f>
        <v>0</v>
      </c>
      <c r="BK385" s="95">
        <f>IF(Y385&lt;&gt;"",IF(LEFT(Y385,1)="S", Calculs!$C$52,0),0)</f>
        <v>0</v>
      </c>
      <c r="BL385" s="96" t="str">
        <f t="shared" si="94"/>
        <v/>
      </c>
      <c r="BM385" s="95">
        <f>SUMIF(Calculs!$B$32:$B$36,TRIM(BL385),Calculs!$C$32:$C$36)</f>
        <v>0</v>
      </c>
      <c r="BN385" s="95">
        <f>IF(V385&lt;&gt;"",IF(LEFT(V385,1)="S", SUMIF(Calculs!$B$57:$B$61, TRIM(BL385), Calculs!$C$57:$C$61),0),0)</f>
        <v>0</v>
      </c>
      <c r="BO385" s="93" t="str">
        <f t="shared" si="95"/>
        <v>N</v>
      </c>
      <c r="BP385" s="95">
        <f t="shared" si="96"/>
        <v>0</v>
      </c>
      <c r="BQ385" s="95" t="e">
        <f t="shared" si="97"/>
        <v>#VALUE!</v>
      </c>
      <c r="BR385" s="95" t="e">
        <f t="shared" si="98"/>
        <v>#VALUE!</v>
      </c>
    </row>
    <row r="386" spans="1:70" ht="12.75" customHeight="1">
      <c r="A386" s="81"/>
      <c r="B386" s="107"/>
      <c r="C386" s="1"/>
      <c r="D386" s="1"/>
      <c r="E386" s="1"/>
      <c r="F386" s="1"/>
      <c r="G386" s="1"/>
      <c r="H386" s="34"/>
      <c r="I386" s="83"/>
      <c r="J386" s="83"/>
      <c r="K386" s="83"/>
      <c r="L386" s="83"/>
      <c r="M386" s="83"/>
      <c r="N386" s="83"/>
      <c r="O386" s="83"/>
      <c r="P386" s="83"/>
      <c r="Q386" s="83"/>
      <c r="R386" s="1"/>
      <c r="S386" s="84"/>
      <c r="T386" s="84"/>
      <c r="V386" s="84"/>
      <c r="W386" s="83"/>
      <c r="X386" s="83"/>
      <c r="Y386" s="83"/>
      <c r="Z386" s="1"/>
      <c r="AA386" s="1"/>
      <c r="AB386" s="3"/>
      <c r="AC386" s="84"/>
      <c r="AD386" s="84"/>
      <c r="AE386" s="84"/>
      <c r="AF386" s="85"/>
      <c r="AG386" s="86"/>
      <c r="AH386" s="86"/>
      <c r="AI386" s="86"/>
      <c r="AJ386" s="86"/>
      <c r="AK386" s="87"/>
      <c r="AL386" s="87"/>
      <c r="AM386" s="87"/>
      <c r="AN386" s="87"/>
      <c r="AO386" s="88"/>
      <c r="AP386" s="89"/>
      <c r="AQ386" s="90" t="str">
        <f t="shared" ref="AQ386:AQ449" si="99">$AQ$6</f>
        <v/>
      </c>
      <c r="AR386" s="91">
        <f t="shared" ref="AR386:AR449" si="100">$AR$6</f>
        <v>2</v>
      </c>
      <c r="AS386" s="92" t="str">
        <f t="shared" si="87"/>
        <v/>
      </c>
      <c r="AT386" s="93">
        <f t="shared" si="88"/>
        <v>0</v>
      </c>
      <c r="AU386" s="93">
        <f t="shared" si="89"/>
        <v>0</v>
      </c>
      <c r="AV386" s="93" t="str">
        <f t="shared" si="90"/>
        <v>01N</v>
      </c>
      <c r="AW386" s="94" t="str">
        <f t="shared" si="91"/>
        <v/>
      </c>
      <c r="AX386" s="95">
        <f>SUMIF(Calculs!$B$2:$B$34,AW386,Calculs!$C$2:$C$34)</f>
        <v>0</v>
      </c>
      <c r="AY386" s="95">
        <f>IF(K386&lt;&gt;"",IF(LEFT(K386,1)="S", Calculs!$C$55,0),0)</f>
        <v>0</v>
      </c>
      <c r="AZ386" s="95">
        <f>IF(L386&lt;&gt;"",IF(LEFT(L386,1)="S", Calculs!$C$51,0),0)</f>
        <v>0</v>
      </c>
      <c r="BA386" s="95">
        <f>IF(M386&lt;&gt;"",IF(LEFT(M386,1)="S", Calculs!$C$52,0),0)</f>
        <v>0</v>
      </c>
      <c r="BB386" s="96" t="str">
        <f t="shared" si="92"/>
        <v/>
      </c>
      <c r="BC386" s="207" t="str">
        <f t="shared" si="93"/>
        <v/>
      </c>
      <c r="BD386" s="96">
        <f>SUMIF(Calculs!$B$2:$B$34,BB386,Calculs!$C$2:$C$34)</f>
        <v>0</v>
      </c>
      <c r="BE386" s="95">
        <f>IF(Q386&lt;&gt;"",IF(LEFT(Q386,1)="S", Calculs!$C$52,0),0)</f>
        <v>0</v>
      </c>
      <c r="BF386" s="95">
        <f>IF(R386&lt;&gt;"",IF(LEFT(R386,1)="S", Calculs!$C$51,0),0)</f>
        <v>0</v>
      </c>
      <c r="BG386" s="95">
        <f>SUMIF(Calculs!$B$41:$B$46,LEFT(S386,2),Calculs!$C$41:$C$46)</f>
        <v>0</v>
      </c>
      <c r="BH386" s="95">
        <f>IF(T386&lt;&gt;"",IF(LEFT(T386,1)="S", Calculs!$C$48,0),0)</f>
        <v>0</v>
      </c>
      <c r="BI386" s="95">
        <f>IF(W386&lt;&gt;"",IF(LEFT(W386,3)="ETT", Calculs!$C$37,0),0)</f>
        <v>0</v>
      </c>
      <c r="BJ386" s="95">
        <f>IF(X386&lt;&gt;"",IF(LEFT(X386,1)="S", Calculs!$C$51,0),0)</f>
        <v>0</v>
      </c>
      <c r="BK386" s="95">
        <f>IF(Y386&lt;&gt;"",IF(LEFT(Y386,1)="S", Calculs!$C$52,0),0)</f>
        <v>0</v>
      </c>
      <c r="BL386" s="96" t="str">
        <f t="shared" si="94"/>
        <v/>
      </c>
      <c r="BM386" s="95">
        <f>SUMIF(Calculs!$B$32:$B$36,TRIM(BL386),Calculs!$C$32:$C$36)</f>
        <v>0</v>
      </c>
      <c r="BN386" s="95">
        <f>IF(V386&lt;&gt;"",IF(LEFT(V386,1)="S", SUMIF(Calculs!$B$57:$B$61, TRIM(BL386), Calculs!$C$57:$C$61),0),0)</f>
        <v>0</v>
      </c>
      <c r="BO386" s="93" t="str">
        <f t="shared" si="95"/>
        <v>N</v>
      </c>
      <c r="BP386" s="95">
        <f t="shared" si="96"/>
        <v>0</v>
      </c>
      <c r="BQ386" s="95" t="e">
        <f t="shared" si="97"/>
        <v>#VALUE!</v>
      </c>
      <c r="BR386" s="95" t="e">
        <f t="shared" si="98"/>
        <v>#VALUE!</v>
      </c>
    </row>
    <row r="387" spans="1:70" ht="12.75" customHeight="1">
      <c r="A387" s="81"/>
      <c r="B387" s="107"/>
      <c r="C387" s="1"/>
      <c r="D387" s="1"/>
      <c r="E387" s="1"/>
      <c r="F387" s="1"/>
      <c r="G387" s="1"/>
      <c r="H387" s="34"/>
      <c r="I387" s="83"/>
      <c r="J387" s="83"/>
      <c r="K387" s="83"/>
      <c r="L387" s="83"/>
      <c r="M387" s="83"/>
      <c r="N387" s="83"/>
      <c r="O387" s="83"/>
      <c r="P387" s="83"/>
      <c r="Q387" s="83"/>
      <c r="R387" s="1"/>
      <c r="S387" s="84"/>
      <c r="T387" s="84"/>
      <c r="V387" s="84"/>
      <c r="W387" s="83"/>
      <c r="X387" s="83"/>
      <c r="Y387" s="83"/>
      <c r="Z387" s="1"/>
      <c r="AA387" s="1"/>
      <c r="AB387" s="3"/>
      <c r="AC387" s="84"/>
      <c r="AD387" s="84"/>
      <c r="AE387" s="84"/>
      <c r="AF387" s="85"/>
      <c r="AG387" s="86"/>
      <c r="AH387" s="86"/>
      <c r="AI387" s="86"/>
      <c r="AJ387" s="86"/>
      <c r="AK387" s="87"/>
      <c r="AL387" s="87"/>
      <c r="AM387" s="87"/>
      <c r="AN387" s="87"/>
      <c r="AO387" s="88"/>
      <c r="AP387" s="89"/>
      <c r="AQ387" s="90" t="str">
        <f t="shared" si="99"/>
        <v/>
      </c>
      <c r="AR387" s="91">
        <f t="shared" si="100"/>
        <v>2</v>
      </c>
      <c r="AS387" s="92" t="str">
        <f t="shared" si="87"/>
        <v/>
      </c>
      <c r="AT387" s="93">
        <f t="shared" si="88"/>
        <v>0</v>
      </c>
      <c r="AU387" s="93">
        <f t="shared" si="89"/>
        <v>0</v>
      </c>
      <c r="AV387" s="93" t="str">
        <f t="shared" si="90"/>
        <v>01N</v>
      </c>
      <c r="AW387" s="94" t="str">
        <f t="shared" si="91"/>
        <v/>
      </c>
      <c r="AX387" s="95">
        <f>SUMIF(Calculs!$B$2:$B$34,AW387,Calculs!$C$2:$C$34)</f>
        <v>0</v>
      </c>
      <c r="AY387" s="95">
        <f>IF(K387&lt;&gt;"",IF(LEFT(K387,1)="S", Calculs!$C$55,0),0)</f>
        <v>0</v>
      </c>
      <c r="AZ387" s="95">
        <f>IF(L387&lt;&gt;"",IF(LEFT(L387,1)="S", Calculs!$C$51,0),0)</f>
        <v>0</v>
      </c>
      <c r="BA387" s="95">
        <f>IF(M387&lt;&gt;"",IF(LEFT(M387,1)="S", Calculs!$C$52,0),0)</f>
        <v>0</v>
      </c>
      <c r="BB387" s="96" t="str">
        <f t="shared" si="92"/>
        <v/>
      </c>
      <c r="BC387" s="207" t="str">
        <f t="shared" si="93"/>
        <v/>
      </c>
      <c r="BD387" s="96">
        <f>SUMIF(Calculs!$B$2:$B$34,BB387,Calculs!$C$2:$C$34)</f>
        <v>0</v>
      </c>
      <c r="BE387" s="95">
        <f>IF(Q387&lt;&gt;"",IF(LEFT(Q387,1)="S", Calculs!$C$52,0),0)</f>
        <v>0</v>
      </c>
      <c r="BF387" s="95">
        <f>IF(R387&lt;&gt;"",IF(LEFT(R387,1)="S", Calculs!$C$51,0),0)</f>
        <v>0</v>
      </c>
      <c r="BG387" s="95">
        <f>SUMIF(Calculs!$B$41:$B$46,LEFT(S387,2),Calculs!$C$41:$C$46)</f>
        <v>0</v>
      </c>
      <c r="BH387" s="95">
        <f>IF(T387&lt;&gt;"",IF(LEFT(T387,1)="S", Calculs!$C$48,0),0)</f>
        <v>0</v>
      </c>
      <c r="BI387" s="95">
        <f>IF(W387&lt;&gt;"",IF(LEFT(W387,3)="ETT", Calculs!$C$37,0),0)</f>
        <v>0</v>
      </c>
      <c r="BJ387" s="95">
        <f>IF(X387&lt;&gt;"",IF(LEFT(X387,1)="S", Calculs!$C$51,0),0)</f>
        <v>0</v>
      </c>
      <c r="BK387" s="95">
        <f>IF(Y387&lt;&gt;"",IF(LEFT(Y387,1)="S", Calculs!$C$52,0),0)</f>
        <v>0</v>
      </c>
      <c r="BL387" s="96" t="str">
        <f t="shared" si="94"/>
        <v/>
      </c>
      <c r="BM387" s="95">
        <f>SUMIF(Calculs!$B$32:$B$36,TRIM(BL387),Calculs!$C$32:$C$36)</f>
        <v>0</v>
      </c>
      <c r="BN387" s="95">
        <f>IF(V387&lt;&gt;"",IF(LEFT(V387,1)="S", SUMIF(Calculs!$B$57:$B$61, TRIM(BL387), Calculs!$C$57:$C$61),0),0)</f>
        <v>0</v>
      </c>
      <c r="BO387" s="93" t="str">
        <f t="shared" si="95"/>
        <v>N</v>
      </c>
      <c r="BP387" s="95">
        <f t="shared" si="96"/>
        <v>0</v>
      </c>
      <c r="BQ387" s="95" t="e">
        <f t="shared" si="97"/>
        <v>#VALUE!</v>
      </c>
      <c r="BR387" s="95" t="e">
        <f t="shared" si="98"/>
        <v>#VALUE!</v>
      </c>
    </row>
    <row r="388" spans="1:70" ht="12.75" customHeight="1">
      <c r="A388" s="81"/>
      <c r="B388" s="107"/>
      <c r="C388" s="1"/>
      <c r="D388" s="1"/>
      <c r="E388" s="1"/>
      <c r="F388" s="1"/>
      <c r="G388" s="1"/>
      <c r="H388" s="34"/>
      <c r="I388" s="83"/>
      <c r="J388" s="83"/>
      <c r="K388" s="83"/>
      <c r="L388" s="83"/>
      <c r="M388" s="83"/>
      <c r="N388" s="83"/>
      <c r="O388" s="83"/>
      <c r="P388" s="83"/>
      <c r="Q388" s="83"/>
      <c r="R388" s="1"/>
      <c r="S388" s="84"/>
      <c r="T388" s="84"/>
      <c r="V388" s="84"/>
      <c r="W388" s="83"/>
      <c r="X388" s="83"/>
      <c r="Y388" s="83"/>
      <c r="Z388" s="1"/>
      <c r="AA388" s="1"/>
      <c r="AB388" s="3"/>
      <c r="AC388" s="84"/>
      <c r="AD388" s="84"/>
      <c r="AE388" s="84"/>
      <c r="AF388" s="85"/>
      <c r="AG388" s="86"/>
      <c r="AH388" s="86"/>
      <c r="AI388" s="86"/>
      <c r="AJ388" s="86"/>
      <c r="AK388" s="87"/>
      <c r="AL388" s="87"/>
      <c r="AM388" s="87"/>
      <c r="AN388" s="87"/>
      <c r="AO388" s="88"/>
      <c r="AP388" s="89"/>
      <c r="AQ388" s="90" t="str">
        <f t="shared" si="99"/>
        <v/>
      </c>
      <c r="AR388" s="91">
        <f t="shared" si="100"/>
        <v>2</v>
      </c>
      <c r="AS388" s="92" t="str">
        <f t="shared" si="87"/>
        <v/>
      </c>
      <c r="AT388" s="93">
        <f t="shared" si="88"/>
        <v>0</v>
      </c>
      <c r="AU388" s="93">
        <f t="shared" si="89"/>
        <v>0</v>
      </c>
      <c r="AV388" s="93" t="str">
        <f t="shared" si="90"/>
        <v>01N</v>
      </c>
      <c r="AW388" s="94" t="str">
        <f t="shared" si="91"/>
        <v/>
      </c>
      <c r="AX388" s="95">
        <f>SUMIF(Calculs!$B$2:$B$34,AW388,Calculs!$C$2:$C$34)</f>
        <v>0</v>
      </c>
      <c r="AY388" s="95">
        <f>IF(K388&lt;&gt;"",IF(LEFT(K388,1)="S", Calculs!$C$55,0),0)</f>
        <v>0</v>
      </c>
      <c r="AZ388" s="95">
        <f>IF(L388&lt;&gt;"",IF(LEFT(L388,1)="S", Calculs!$C$51,0),0)</f>
        <v>0</v>
      </c>
      <c r="BA388" s="95">
        <f>IF(M388&lt;&gt;"",IF(LEFT(M388,1)="S", Calculs!$C$52,0),0)</f>
        <v>0</v>
      </c>
      <c r="BB388" s="96" t="str">
        <f t="shared" si="92"/>
        <v/>
      </c>
      <c r="BC388" s="207" t="str">
        <f t="shared" si="93"/>
        <v/>
      </c>
      <c r="BD388" s="96">
        <f>SUMIF(Calculs!$B$2:$B$34,BB388,Calculs!$C$2:$C$34)</f>
        <v>0</v>
      </c>
      <c r="BE388" s="95">
        <f>IF(Q388&lt;&gt;"",IF(LEFT(Q388,1)="S", Calculs!$C$52,0),0)</f>
        <v>0</v>
      </c>
      <c r="BF388" s="95">
        <f>IF(R388&lt;&gt;"",IF(LEFT(R388,1)="S", Calculs!$C$51,0),0)</f>
        <v>0</v>
      </c>
      <c r="BG388" s="95">
        <f>SUMIF(Calculs!$B$41:$B$46,LEFT(S388,2),Calculs!$C$41:$C$46)</f>
        <v>0</v>
      </c>
      <c r="BH388" s="95">
        <f>IF(T388&lt;&gt;"",IF(LEFT(T388,1)="S", Calculs!$C$48,0),0)</f>
        <v>0</v>
      </c>
      <c r="BI388" s="95">
        <f>IF(W388&lt;&gt;"",IF(LEFT(W388,3)="ETT", Calculs!$C$37,0),0)</f>
        <v>0</v>
      </c>
      <c r="BJ388" s="95">
        <f>IF(X388&lt;&gt;"",IF(LEFT(X388,1)="S", Calculs!$C$51,0),0)</f>
        <v>0</v>
      </c>
      <c r="BK388" s="95">
        <f>IF(Y388&lt;&gt;"",IF(LEFT(Y388,1)="S", Calculs!$C$52,0),0)</f>
        <v>0</v>
      </c>
      <c r="BL388" s="96" t="str">
        <f t="shared" si="94"/>
        <v/>
      </c>
      <c r="BM388" s="95">
        <f>SUMIF(Calculs!$B$32:$B$36,TRIM(BL388),Calculs!$C$32:$C$36)</f>
        <v>0</v>
      </c>
      <c r="BN388" s="95">
        <f>IF(V388&lt;&gt;"",IF(LEFT(V388,1)="S", SUMIF(Calculs!$B$57:$B$61, TRIM(BL388), Calculs!$C$57:$C$61),0),0)</f>
        <v>0</v>
      </c>
      <c r="BO388" s="93" t="str">
        <f t="shared" si="95"/>
        <v>N</v>
      </c>
      <c r="BP388" s="95">
        <f t="shared" si="96"/>
        <v>0</v>
      </c>
      <c r="BQ388" s="95" t="e">
        <f t="shared" si="97"/>
        <v>#VALUE!</v>
      </c>
      <c r="BR388" s="95" t="e">
        <f t="shared" si="98"/>
        <v>#VALUE!</v>
      </c>
    </row>
    <row r="389" spans="1:70" ht="12.75" customHeight="1">
      <c r="A389" s="81"/>
      <c r="B389" s="107"/>
      <c r="C389" s="1"/>
      <c r="D389" s="1"/>
      <c r="E389" s="1"/>
      <c r="F389" s="1"/>
      <c r="G389" s="1"/>
      <c r="H389" s="34"/>
      <c r="I389" s="83"/>
      <c r="J389" s="83"/>
      <c r="K389" s="83"/>
      <c r="L389" s="83"/>
      <c r="M389" s="83"/>
      <c r="N389" s="83"/>
      <c r="O389" s="83"/>
      <c r="P389" s="83"/>
      <c r="Q389" s="83"/>
      <c r="R389" s="1"/>
      <c r="S389" s="84"/>
      <c r="T389" s="84"/>
      <c r="V389" s="84"/>
      <c r="W389" s="83"/>
      <c r="X389" s="83"/>
      <c r="Y389" s="83"/>
      <c r="Z389" s="1"/>
      <c r="AA389" s="1"/>
      <c r="AB389" s="3"/>
      <c r="AC389" s="84"/>
      <c r="AD389" s="84"/>
      <c r="AE389" s="84"/>
      <c r="AF389" s="85"/>
      <c r="AG389" s="86"/>
      <c r="AH389" s="86"/>
      <c r="AI389" s="86"/>
      <c r="AJ389" s="86"/>
      <c r="AK389" s="87"/>
      <c r="AL389" s="87"/>
      <c r="AM389" s="87"/>
      <c r="AN389" s="87"/>
      <c r="AO389" s="88"/>
      <c r="AP389" s="89"/>
      <c r="AQ389" s="90" t="str">
        <f t="shared" si="99"/>
        <v/>
      </c>
      <c r="AR389" s="91">
        <f t="shared" si="100"/>
        <v>2</v>
      </c>
      <c r="AS389" s="92" t="str">
        <f t="shared" si="87"/>
        <v/>
      </c>
      <c r="AT389" s="93">
        <f t="shared" si="88"/>
        <v>0</v>
      </c>
      <c r="AU389" s="93">
        <f t="shared" si="89"/>
        <v>0</v>
      </c>
      <c r="AV389" s="93" t="str">
        <f t="shared" si="90"/>
        <v>01N</v>
      </c>
      <c r="AW389" s="94" t="str">
        <f t="shared" si="91"/>
        <v/>
      </c>
      <c r="AX389" s="95">
        <f>SUMIF(Calculs!$B$2:$B$34,AW389,Calculs!$C$2:$C$34)</f>
        <v>0</v>
      </c>
      <c r="AY389" s="95">
        <f>IF(K389&lt;&gt;"",IF(LEFT(K389,1)="S", Calculs!$C$55,0),0)</f>
        <v>0</v>
      </c>
      <c r="AZ389" s="95">
        <f>IF(L389&lt;&gt;"",IF(LEFT(L389,1)="S", Calculs!$C$51,0),0)</f>
        <v>0</v>
      </c>
      <c r="BA389" s="95">
        <f>IF(M389&lt;&gt;"",IF(LEFT(M389,1)="S", Calculs!$C$52,0),0)</f>
        <v>0</v>
      </c>
      <c r="BB389" s="96" t="str">
        <f t="shared" si="92"/>
        <v/>
      </c>
      <c r="BC389" s="207" t="str">
        <f t="shared" si="93"/>
        <v/>
      </c>
      <c r="BD389" s="96">
        <f>SUMIF(Calculs!$B$2:$B$34,BB389,Calculs!$C$2:$C$34)</f>
        <v>0</v>
      </c>
      <c r="BE389" s="95">
        <f>IF(Q389&lt;&gt;"",IF(LEFT(Q389,1)="S", Calculs!$C$52,0),0)</f>
        <v>0</v>
      </c>
      <c r="BF389" s="95">
        <f>IF(R389&lt;&gt;"",IF(LEFT(R389,1)="S", Calculs!$C$51,0),0)</f>
        <v>0</v>
      </c>
      <c r="BG389" s="95">
        <f>SUMIF(Calculs!$B$41:$B$46,LEFT(S389,2),Calculs!$C$41:$C$46)</f>
        <v>0</v>
      </c>
      <c r="BH389" s="95">
        <f>IF(T389&lt;&gt;"",IF(LEFT(T389,1)="S", Calculs!$C$48,0),0)</f>
        <v>0</v>
      </c>
      <c r="BI389" s="95">
        <f>IF(W389&lt;&gt;"",IF(LEFT(W389,3)="ETT", Calculs!$C$37,0),0)</f>
        <v>0</v>
      </c>
      <c r="BJ389" s="95">
        <f>IF(X389&lt;&gt;"",IF(LEFT(X389,1)="S", Calculs!$C$51,0),0)</f>
        <v>0</v>
      </c>
      <c r="BK389" s="95">
        <f>IF(Y389&lt;&gt;"",IF(LEFT(Y389,1)="S", Calculs!$C$52,0),0)</f>
        <v>0</v>
      </c>
      <c r="BL389" s="96" t="str">
        <f t="shared" si="94"/>
        <v/>
      </c>
      <c r="BM389" s="95">
        <f>SUMIF(Calculs!$B$32:$B$36,TRIM(BL389),Calculs!$C$32:$C$36)</f>
        <v>0</v>
      </c>
      <c r="BN389" s="95">
        <f>IF(V389&lt;&gt;"",IF(LEFT(V389,1)="S", SUMIF(Calculs!$B$57:$B$61, TRIM(BL389), Calculs!$C$57:$C$61),0),0)</f>
        <v>0</v>
      </c>
      <c r="BO389" s="93" t="str">
        <f t="shared" si="95"/>
        <v>N</v>
      </c>
      <c r="BP389" s="95">
        <f t="shared" si="96"/>
        <v>0</v>
      </c>
      <c r="BQ389" s="95" t="e">
        <f t="shared" si="97"/>
        <v>#VALUE!</v>
      </c>
      <c r="BR389" s="95" t="e">
        <f t="shared" si="98"/>
        <v>#VALUE!</v>
      </c>
    </row>
    <row r="390" spans="1:70" ht="12.75" customHeight="1">
      <c r="A390" s="81"/>
      <c r="B390" s="107"/>
      <c r="C390" s="1"/>
      <c r="D390" s="1"/>
      <c r="E390" s="1"/>
      <c r="F390" s="1"/>
      <c r="G390" s="1"/>
      <c r="H390" s="34"/>
      <c r="I390" s="83"/>
      <c r="J390" s="83"/>
      <c r="K390" s="83"/>
      <c r="L390" s="83"/>
      <c r="M390" s="83"/>
      <c r="N390" s="83"/>
      <c r="O390" s="83"/>
      <c r="P390" s="83"/>
      <c r="Q390" s="83"/>
      <c r="R390" s="1"/>
      <c r="S390" s="84"/>
      <c r="T390" s="84"/>
      <c r="V390" s="84"/>
      <c r="W390" s="83"/>
      <c r="X390" s="83"/>
      <c r="Y390" s="83"/>
      <c r="Z390" s="1"/>
      <c r="AA390" s="1"/>
      <c r="AB390" s="3"/>
      <c r="AC390" s="84"/>
      <c r="AD390" s="84"/>
      <c r="AE390" s="84"/>
      <c r="AF390" s="85"/>
      <c r="AG390" s="86"/>
      <c r="AH390" s="86"/>
      <c r="AI390" s="86"/>
      <c r="AJ390" s="86"/>
      <c r="AK390" s="87"/>
      <c r="AL390" s="87"/>
      <c r="AM390" s="87"/>
      <c r="AN390" s="87"/>
      <c r="AO390" s="88"/>
      <c r="AP390" s="89"/>
      <c r="AQ390" s="90" t="str">
        <f t="shared" si="99"/>
        <v/>
      </c>
      <c r="AR390" s="91">
        <f t="shared" si="100"/>
        <v>2</v>
      </c>
      <c r="AS390" s="92" t="str">
        <f t="shared" si="87"/>
        <v/>
      </c>
      <c r="AT390" s="93">
        <f t="shared" si="88"/>
        <v>0</v>
      </c>
      <c r="AU390" s="93">
        <f t="shared" si="89"/>
        <v>0</v>
      </c>
      <c r="AV390" s="93" t="str">
        <f t="shared" si="90"/>
        <v>01N</v>
      </c>
      <c r="AW390" s="94" t="str">
        <f t="shared" si="91"/>
        <v/>
      </c>
      <c r="AX390" s="95">
        <f>SUMIF(Calculs!$B$2:$B$34,AW390,Calculs!$C$2:$C$34)</f>
        <v>0</v>
      </c>
      <c r="AY390" s="95">
        <f>IF(K390&lt;&gt;"",IF(LEFT(K390,1)="S", Calculs!$C$55,0),0)</f>
        <v>0</v>
      </c>
      <c r="AZ390" s="95">
        <f>IF(L390&lt;&gt;"",IF(LEFT(L390,1)="S", Calculs!$C$51,0),0)</f>
        <v>0</v>
      </c>
      <c r="BA390" s="95">
        <f>IF(M390&lt;&gt;"",IF(LEFT(M390,1)="S", Calculs!$C$52,0),0)</f>
        <v>0</v>
      </c>
      <c r="BB390" s="96" t="str">
        <f t="shared" si="92"/>
        <v/>
      </c>
      <c r="BC390" s="207" t="str">
        <f t="shared" si="93"/>
        <v/>
      </c>
      <c r="BD390" s="96">
        <f>SUMIF(Calculs!$B$2:$B$34,BB390,Calculs!$C$2:$C$34)</f>
        <v>0</v>
      </c>
      <c r="BE390" s="95">
        <f>IF(Q390&lt;&gt;"",IF(LEFT(Q390,1)="S", Calculs!$C$52,0),0)</f>
        <v>0</v>
      </c>
      <c r="BF390" s="95">
        <f>IF(R390&lt;&gt;"",IF(LEFT(R390,1)="S", Calculs!$C$51,0),0)</f>
        <v>0</v>
      </c>
      <c r="BG390" s="95">
        <f>SUMIF(Calculs!$B$41:$B$46,LEFT(S390,2),Calculs!$C$41:$C$46)</f>
        <v>0</v>
      </c>
      <c r="BH390" s="95">
        <f>IF(T390&lt;&gt;"",IF(LEFT(T390,1)="S", Calculs!$C$48,0),0)</f>
        <v>0</v>
      </c>
      <c r="BI390" s="95">
        <f>IF(W390&lt;&gt;"",IF(LEFT(W390,3)="ETT", Calculs!$C$37,0),0)</f>
        <v>0</v>
      </c>
      <c r="BJ390" s="95">
        <f>IF(X390&lt;&gt;"",IF(LEFT(X390,1)="S", Calculs!$C$51,0),0)</f>
        <v>0</v>
      </c>
      <c r="BK390" s="95">
        <f>IF(Y390&lt;&gt;"",IF(LEFT(Y390,1)="S", Calculs!$C$52,0),0)</f>
        <v>0</v>
      </c>
      <c r="BL390" s="96" t="str">
        <f t="shared" si="94"/>
        <v/>
      </c>
      <c r="BM390" s="95">
        <f>SUMIF(Calculs!$B$32:$B$36,TRIM(BL390),Calculs!$C$32:$C$36)</f>
        <v>0</v>
      </c>
      <c r="BN390" s="95">
        <f>IF(V390&lt;&gt;"",IF(LEFT(V390,1)="S", SUMIF(Calculs!$B$57:$B$61, TRIM(BL390), Calculs!$C$57:$C$61),0),0)</f>
        <v>0</v>
      </c>
      <c r="BO390" s="93" t="str">
        <f t="shared" si="95"/>
        <v>N</v>
      </c>
      <c r="BP390" s="95">
        <f t="shared" si="96"/>
        <v>0</v>
      </c>
      <c r="BQ390" s="95" t="e">
        <f t="shared" si="97"/>
        <v>#VALUE!</v>
      </c>
      <c r="BR390" s="95" t="e">
        <f t="shared" si="98"/>
        <v>#VALUE!</v>
      </c>
    </row>
    <row r="391" spans="1:70" ht="12.75" customHeight="1">
      <c r="A391" s="81"/>
      <c r="B391" s="107"/>
      <c r="C391" s="1"/>
      <c r="D391" s="1"/>
      <c r="E391" s="1"/>
      <c r="F391" s="1"/>
      <c r="G391" s="1"/>
      <c r="H391" s="34"/>
      <c r="I391" s="83"/>
      <c r="J391" s="83"/>
      <c r="K391" s="83"/>
      <c r="L391" s="83"/>
      <c r="M391" s="83"/>
      <c r="N391" s="83"/>
      <c r="O391" s="83"/>
      <c r="P391" s="83"/>
      <c r="Q391" s="83"/>
      <c r="R391" s="1"/>
      <c r="S391" s="84"/>
      <c r="T391" s="84"/>
      <c r="V391" s="84"/>
      <c r="W391" s="83"/>
      <c r="X391" s="83"/>
      <c r="Y391" s="83"/>
      <c r="Z391" s="1"/>
      <c r="AA391" s="1"/>
      <c r="AB391" s="3"/>
      <c r="AC391" s="84"/>
      <c r="AD391" s="84"/>
      <c r="AE391" s="84"/>
      <c r="AF391" s="85"/>
      <c r="AG391" s="86"/>
      <c r="AH391" s="86"/>
      <c r="AI391" s="86"/>
      <c r="AJ391" s="86"/>
      <c r="AK391" s="87"/>
      <c r="AL391" s="87"/>
      <c r="AM391" s="87"/>
      <c r="AN391" s="87"/>
      <c r="AO391" s="88"/>
      <c r="AP391" s="89"/>
      <c r="AQ391" s="90" t="str">
        <f t="shared" si="99"/>
        <v/>
      </c>
      <c r="AR391" s="91">
        <f t="shared" si="100"/>
        <v>2</v>
      </c>
      <c r="AS391" s="92" t="str">
        <f t="shared" si="87"/>
        <v/>
      </c>
      <c r="AT391" s="93">
        <f t="shared" si="88"/>
        <v>0</v>
      </c>
      <c r="AU391" s="93">
        <f t="shared" si="89"/>
        <v>0</v>
      </c>
      <c r="AV391" s="93" t="str">
        <f t="shared" si="90"/>
        <v>01N</v>
      </c>
      <c r="AW391" s="94" t="str">
        <f t="shared" si="91"/>
        <v/>
      </c>
      <c r="AX391" s="95">
        <f>SUMIF(Calculs!$B$2:$B$34,AW391,Calculs!$C$2:$C$34)</f>
        <v>0</v>
      </c>
      <c r="AY391" s="95">
        <f>IF(K391&lt;&gt;"",IF(LEFT(K391,1)="S", Calculs!$C$55,0),0)</f>
        <v>0</v>
      </c>
      <c r="AZ391" s="95">
        <f>IF(L391&lt;&gt;"",IF(LEFT(L391,1)="S", Calculs!$C$51,0),0)</f>
        <v>0</v>
      </c>
      <c r="BA391" s="95">
        <f>IF(M391&lt;&gt;"",IF(LEFT(M391,1)="S", Calculs!$C$52,0),0)</f>
        <v>0</v>
      </c>
      <c r="BB391" s="96" t="str">
        <f t="shared" si="92"/>
        <v/>
      </c>
      <c r="BC391" s="207" t="str">
        <f t="shared" si="93"/>
        <v/>
      </c>
      <c r="BD391" s="96">
        <f>SUMIF(Calculs!$B$2:$B$34,BB391,Calculs!$C$2:$C$34)</f>
        <v>0</v>
      </c>
      <c r="BE391" s="95">
        <f>IF(Q391&lt;&gt;"",IF(LEFT(Q391,1)="S", Calculs!$C$52,0),0)</f>
        <v>0</v>
      </c>
      <c r="BF391" s="95">
        <f>IF(R391&lt;&gt;"",IF(LEFT(R391,1)="S", Calculs!$C$51,0),0)</f>
        <v>0</v>
      </c>
      <c r="BG391" s="95">
        <f>SUMIF(Calculs!$B$41:$B$46,LEFT(S391,2),Calculs!$C$41:$C$46)</f>
        <v>0</v>
      </c>
      <c r="BH391" s="95">
        <f>IF(T391&lt;&gt;"",IF(LEFT(T391,1)="S", Calculs!$C$48,0),0)</f>
        <v>0</v>
      </c>
      <c r="BI391" s="95">
        <f>IF(W391&lt;&gt;"",IF(LEFT(W391,3)="ETT", Calculs!$C$37,0),0)</f>
        <v>0</v>
      </c>
      <c r="BJ391" s="95">
        <f>IF(X391&lt;&gt;"",IF(LEFT(X391,1)="S", Calculs!$C$51,0),0)</f>
        <v>0</v>
      </c>
      <c r="BK391" s="95">
        <f>IF(Y391&lt;&gt;"",IF(LEFT(Y391,1)="S", Calculs!$C$52,0),0)</f>
        <v>0</v>
      </c>
      <c r="BL391" s="96" t="str">
        <f t="shared" si="94"/>
        <v/>
      </c>
      <c r="BM391" s="95">
        <f>SUMIF(Calculs!$B$32:$B$36,TRIM(BL391),Calculs!$C$32:$C$36)</f>
        <v>0</v>
      </c>
      <c r="BN391" s="95">
        <f>IF(V391&lt;&gt;"",IF(LEFT(V391,1)="S", SUMIF(Calculs!$B$57:$B$61, TRIM(BL391), Calculs!$C$57:$C$61),0),0)</f>
        <v>0</v>
      </c>
      <c r="BO391" s="93" t="str">
        <f t="shared" si="95"/>
        <v>N</v>
      </c>
      <c r="BP391" s="95">
        <f t="shared" si="96"/>
        <v>0</v>
      </c>
      <c r="BQ391" s="95" t="e">
        <f t="shared" si="97"/>
        <v>#VALUE!</v>
      </c>
      <c r="BR391" s="95" t="e">
        <f t="shared" si="98"/>
        <v>#VALUE!</v>
      </c>
    </row>
    <row r="392" spans="1:70" ht="12.75" customHeight="1">
      <c r="A392" s="81"/>
      <c r="B392" s="107"/>
      <c r="C392" s="1"/>
      <c r="D392" s="1"/>
      <c r="E392" s="1"/>
      <c r="F392" s="1"/>
      <c r="G392" s="1"/>
      <c r="H392" s="34"/>
      <c r="I392" s="83"/>
      <c r="J392" s="83"/>
      <c r="K392" s="83"/>
      <c r="L392" s="83"/>
      <c r="M392" s="83"/>
      <c r="N392" s="83"/>
      <c r="O392" s="83"/>
      <c r="P392" s="83"/>
      <c r="Q392" s="83"/>
      <c r="R392" s="1"/>
      <c r="S392" s="84"/>
      <c r="T392" s="84"/>
      <c r="V392" s="84"/>
      <c r="W392" s="83"/>
      <c r="X392" s="83"/>
      <c r="Y392" s="83"/>
      <c r="Z392" s="1"/>
      <c r="AA392" s="1"/>
      <c r="AB392" s="3"/>
      <c r="AC392" s="84"/>
      <c r="AD392" s="84"/>
      <c r="AE392" s="84"/>
      <c r="AF392" s="85"/>
      <c r="AG392" s="86"/>
      <c r="AH392" s="86"/>
      <c r="AI392" s="86"/>
      <c r="AJ392" s="86"/>
      <c r="AK392" s="87"/>
      <c r="AL392" s="87"/>
      <c r="AM392" s="87"/>
      <c r="AN392" s="87"/>
      <c r="AO392" s="88"/>
      <c r="AP392" s="89"/>
      <c r="AQ392" s="90" t="str">
        <f t="shared" si="99"/>
        <v/>
      </c>
      <c r="AR392" s="91">
        <f t="shared" si="100"/>
        <v>2</v>
      </c>
      <c r="AS392" s="92" t="str">
        <f t="shared" si="87"/>
        <v/>
      </c>
      <c r="AT392" s="93">
        <f t="shared" si="88"/>
        <v>0</v>
      </c>
      <c r="AU392" s="93">
        <f t="shared" si="89"/>
        <v>0</v>
      </c>
      <c r="AV392" s="93" t="str">
        <f t="shared" si="90"/>
        <v>01N</v>
      </c>
      <c r="AW392" s="94" t="str">
        <f t="shared" si="91"/>
        <v/>
      </c>
      <c r="AX392" s="95">
        <f>SUMIF(Calculs!$B$2:$B$34,AW392,Calculs!$C$2:$C$34)</f>
        <v>0</v>
      </c>
      <c r="AY392" s="95">
        <f>IF(K392&lt;&gt;"",IF(LEFT(K392,1)="S", Calculs!$C$55,0),0)</f>
        <v>0</v>
      </c>
      <c r="AZ392" s="95">
        <f>IF(L392&lt;&gt;"",IF(LEFT(L392,1)="S", Calculs!$C$51,0),0)</f>
        <v>0</v>
      </c>
      <c r="BA392" s="95">
        <f>IF(M392&lt;&gt;"",IF(LEFT(M392,1)="S", Calculs!$C$52,0),0)</f>
        <v>0</v>
      </c>
      <c r="BB392" s="96" t="str">
        <f t="shared" si="92"/>
        <v/>
      </c>
      <c r="BC392" s="207" t="str">
        <f t="shared" si="93"/>
        <v/>
      </c>
      <c r="BD392" s="96">
        <f>SUMIF(Calculs!$B$2:$B$34,BB392,Calculs!$C$2:$C$34)</f>
        <v>0</v>
      </c>
      <c r="BE392" s="95">
        <f>IF(Q392&lt;&gt;"",IF(LEFT(Q392,1)="S", Calculs!$C$52,0),0)</f>
        <v>0</v>
      </c>
      <c r="BF392" s="95">
        <f>IF(R392&lt;&gt;"",IF(LEFT(R392,1)="S", Calculs!$C$51,0),0)</f>
        <v>0</v>
      </c>
      <c r="BG392" s="95">
        <f>SUMIF(Calculs!$B$41:$B$46,LEFT(S392,2),Calculs!$C$41:$C$46)</f>
        <v>0</v>
      </c>
      <c r="BH392" s="95">
        <f>IF(T392&lt;&gt;"",IF(LEFT(T392,1)="S", Calculs!$C$48,0),0)</f>
        <v>0</v>
      </c>
      <c r="BI392" s="95">
        <f>IF(W392&lt;&gt;"",IF(LEFT(W392,3)="ETT", Calculs!$C$37,0),0)</f>
        <v>0</v>
      </c>
      <c r="BJ392" s="95">
        <f>IF(X392&lt;&gt;"",IF(LEFT(X392,1)="S", Calculs!$C$51,0),0)</f>
        <v>0</v>
      </c>
      <c r="BK392" s="95">
        <f>IF(Y392&lt;&gt;"",IF(LEFT(Y392,1)="S", Calculs!$C$52,0),0)</f>
        <v>0</v>
      </c>
      <c r="BL392" s="96" t="str">
        <f t="shared" si="94"/>
        <v/>
      </c>
      <c r="BM392" s="95">
        <f>SUMIF(Calculs!$B$32:$B$36,TRIM(BL392),Calculs!$C$32:$C$36)</f>
        <v>0</v>
      </c>
      <c r="BN392" s="95">
        <f>IF(V392&lt;&gt;"",IF(LEFT(V392,1)="S", SUMIF(Calculs!$B$57:$B$61, TRIM(BL392), Calculs!$C$57:$C$61),0),0)</f>
        <v>0</v>
      </c>
      <c r="BO392" s="93" t="str">
        <f t="shared" si="95"/>
        <v>N</v>
      </c>
      <c r="BP392" s="95">
        <f t="shared" si="96"/>
        <v>0</v>
      </c>
      <c r="BQ392" s="95" t="e">
        <f t="shared" si="97"/>
        <v>#VALUE!</v>
      </c>
      <c r="BR392" s="95" t="e">
        <f t="shared" si="98"/>
        <v>#VALUE!</v>
      </c>
    </row>
    <row r="393" spans="1:70" ht="12.75" customHeight="1">
      <c r="A393" s="81"/>
      <c r="B393" s="107"/>
      <c r="C393" s="1"/>
      <c r="D393" s="1"/>
      <c r="E393" s="1"/>
      <c r="F393" s="1"/>
      <c r="G393" s="1"/>
      <c r="H393" s="34"/>
      <c r="I393" s="83"/>
      <c r="J393" s="83"/>
      <c r="K393" s="83"/>
      <c r="L393" s="83"/>
      <c r="M393" s="83"/>
      <c r="N393" s="83"/>
      <c r="O393" s="83"/>
      <c r="P393" s="83"/>
      <c r="Q393" s="83"/>
      <c r="R393" s="1"/>
      <c r="S393" s="84"/>
      <c r="T393" s="84"/>
      <c r="V393" s="84"/>
      <c r="W393" s="83"/>
      <c r="X393" s="83"/>
      <c r="Y393" s="83"/>
      <c r="Z393" s="1"/>
      <c r="AA393" s="1"/>
      <c r="AB393" s="3"/>
      <c r="AC393" s="84"/>
      <c r="AD393" s="84"/>
      <c r="AE393" s="84"/>
      <c r="AF393" s="85"/>
      <c r="AG393" s="86"/>
      <c r="AH393" s="86"/>
      <c r="AI393" s="86"/>
      <c r="AJ393" s="86"/>
      <c r="AK393" s="87"/>
      <c r="AL393" s="87"/>
      <c r="AM393" s="87"/>
      <c r="AN393" s="87"/>
      <c r="AO393" s="88"/>
      <c r="AP393" s="89"/>
      <c r="AQ393" s="90" t="str">
        <f t="shared" si="99"/>
        <v/>
      </c>
      <c r="AR393" s="91">
        <f t="shared" si="100"/>
        <v>2</v>
      </c>
      <c r="AS393" s="92" t="str">
        <f t="shared" si="87"/>
        <v/>
      </c>
      <c r="AT393" s="93">
        <f t="shared" si="88"/>
        <v>0</v>
      </c>
      <c r="AU393" s="93">
        <f t="shared" si="89"/>
        <v>0</v>
      </c>
      <c r="AV393" s="93" t="str">
        <f t="shared" si="90"/>
        <v>01N</v>
      </c>
      <c r="AW393" s="94" t="str">
        <f t="shared" si="91"/>
        <v/>
      </c>
      <c r="AX393" s="95">
        <f>SUMIF(Calculs!$B$2:$B$34,AW393,Calculs!$C$2:$C$34)</f>
        <v>0</v>
      </c>
      <c r="AY393" s="95">
        <f>IF(K393&lt;&gt;"",IF(LEFT(K393,1)="S", Calculs!$C$55,0),0)</f>
        <v>0</v>
      </c>
      <c r="AZ393" s="95">
        <f>IF(L393&lt;&gt;"",IF(LEFT(L393,1)="S", Calculs!$C$51,0),0)</f>
        <v>0</v>
      </c>
      <c r="BA393" s="95">
        <f>IF(M393&lt;&gt;"",IF(LEFT(M393,1)="S", Calculs!$C$52,0),0)</f>
        <v>0</v>
      </c>
      <c r="BB393" s="96" t="str">
        <f t="shared" si="92"/>
        <v/>
      </c>
      <c r="BC393" s="207" t="str">
        <f t="shared" si="93"/>
        <v/>
      </c>
      <c r="BD393" s="96">
        <f>SUMIF(Calculs!$B$2:$B$34,BB393,Calculs!$C$2:$C$34)</f>
        <v>0</v>
      </c>
      <c r="BE393" s="95">
        <f>IF(Q393&lt;&gt;"",IF(LEFT(Q393,1)="S", Calculs!$C$52,0),0)</f>
        <v>0</v>
      </c>
      <c r="BF393" s="95">
        <f>IF(R393&lt;&gt;"",IF(LEFT(R393,1)="S", Calculs!$C$51,0),0)</f>
        <v>0</v>
      </c>
      <c r="BG393" s="95">
        <f>SUMIF(Calculs!$B$41:$B$46,LEFT(S393,2),Calculs!$C$41:$C$46)</f>
        <v>0</v>
      </c>
      <c r="BH393" s="95">
        <f>IF(T393&lt;&gt;"",IF(LEFT(T393,1)="S", Calculs!$C$48,0),0)</f>
        <v>0</v>
      </c>
      <c r="BI393" s="95">
        <f>IF(W393&lt;&gt;"",IF(LEFT(W393,3)="ETT", Calculs!$C$37,0),0)</f>
        <v>0</v>
      </c>
      <c r="BJ393" s="95">
        <f>IF(X393&lt;&gt;"",IF(LEFT(X393,1)="S", Calculs!$C$51,0),0)</f>
        <v>0</v>
      </c>
      <c r="BK393" s="95">
        <f>IF(Y393&lt;&gt;"",IF(LEFT(Y393,1)="S", Calculs!$C$52,0),0)</f>
        <v>0</v>
      </c>
      <c r="BL393" s="96" t="str">
        <f t="shared" si="94"/>
        <v/>
      </c>
      <c r="BM393" s="95">
        <f>SUMIF(Calculs!$B$32:$B$36,TRIM(BL393),Calculs!$C$32:$C$36)</f>
        <v>0</v>
      </c>
      <c r="BN393" s="95">
        <f>IF(V393&lt;&gt;"",IF(LEFT(V393,1)="S", SUMIF(Calculs!$B$57:$B$61, TRIM(BL393), Calculs!$C$57:$C$61),0),0)</f>
        <v>0</v>
      </c>
      <c r="BO393" s="93" t="str">
        <f t="shared" si="95"/>
        <v>N</v>
      </c>
      <c r="BP393" s="95">
        <f t="shared" si="96"/>
        <v>0</v>
      </c>
      <c r="BQ393" s="95" t="e">
        <f t="shared" si="97"/>
        <v>#VALUE!</v>
      </c>
      <c r="BR393" s="95" t="e">
        <f t="shared" si="98"/>
        <v>#VALUE!</v>
      </c>
    </row>
    <row r="394" spans="1:70" ht="12.75" customHeight="1">
      <c r="A394" s="81"/>
      <c r="B394" s="107"/>
      <c r="C394" s="1"/>
      <c r="D394" s="1"/>
      <c r="E394" s="1"/>
      <c r="F394" s="1"/>
      <c r="G394" s="1"/>
      <c r="H394" s="34"/>
      <c r="I394" s="83"/>
      <c r="J394" s="83"/>
      <c r="K394" s="83"/>
      <c r="L394" s="83"/>
      <c r="M394" s="83"/>
      <c r="N394" s="83"/>
      <c r="O394" s="83"/>
      <c r="P394" s="83"/>
      <c r="Q394" s="83"/>
      <c r="R394" s="1"/>
      <c r="S394" s="84"/>
      <c r="T394" s="84"/>
      <c r="V394" s="84"/>
      <c r="W394" s="83"/>
      <c r="X394" s="83"/>
      <c r="Y394" s="83"/>
      <c r="Z394" s="1"/>
      <c r="AA394" s="1"/>
      <c r="AB394" s="3"/>
      <c r="AC394" s="84"/>
      <c r="AD394" s="84"/>
      <c r="AE394" s="84"/>
      <c r="AF394" s="85"/>
      <c r="AG394" s="86"/>
      <c r="AH394" s="86"/>
      <c r="AI394" s="86"/>
      <c r="AJ394" s="86"/>
      <c r="AK394" s="87"/>
      <c r="AL394" s="87"/>
      <c r="AM394" s="87"/>
      <c r="AN394" s="87"/>
      <c r="AO394" s="88"/>
      <c r="AP394" s="89"/>
      <c r="AQ394" s="90" t="str">
        <f t="shared" si="99"/>
        <v/>
      </c>
      <c r="AR394" s="91">
        <f t="shared" si="100"/>
        <v>2</v>
      </c>
      <c r="AS394" s="92" t="str">
        <f t="shared" si="87"/>
        <v/>
      </c>
      <c r="AT394" s="93">
        <f t="shared" si="88"/>
        <v>0</v>
      </c>
      <c r="AU394" s="93">
        <f t="shared" si="89"/>
        <v>0</v>
      </c>
      <c r="AV394" s="93" t="str">
        <f t="shared" si="90"/>
        <v>01N</v>
      </c>
      <c r="AW394" s="94" t="str">
        <f t="shared" si="91"/>
        <v/>
      </c>
      <c r="AX394" s="95">
        <f>SUMIF(Calculs!$B$2:$B$34,AW394,Calculs!$C$2:$C$34)</f>
        <v>0</v>
      </c>
      <c r="AY394" s="95">
        <f>IF(K394&lt;&gt;"",IF(LEFT(K394,1)="S", Calculs!$C$55,0),0)</f>
        <v>0</v>
      </c>
      <c r="AZ394" s="95">
        <f>IF(L394&lt;&gt;"",IF(LEFT(L394,1)="S", Calculs!$C$51,0),0)</f>
        <v>0</v>
      </c>
      <c r="BA394" s="95">
        <f>IF(M394&lt;&gt;"",IF(LEFT(M394,1)="S", Calculs!$C$52,0),0)</f>
        <v>0</v>
      </c>
      <c r="BB394" s="96" t="str">
        <f t="shared" si="92"/>
        <v/>
      </c>
      <c r="BC394" s="207" t="str">
        <f t="shared" si="93"/>
        <v/>
      </c>
      <c r="BD394" s="96">
        <f>SUMIF(Calculs!$B$2:$B$34,BB394,Calculs!$C$2:$C$34)</f>
        <v>0</v>
      </c>
      <c r="BE394" s="95">
        <f>IF(Q394&lt;&gt;"",IF(LEFT(Q394,1)="S", Calculs!$C$52,0),0)</f>
        <v>0</v>
      </c>
      <c r="BF394" s="95">
        <f>IF(R394&lt;&gt;"",IF(LEFT(R394,1)="S", Calculs!$C$51,0),0)</f>
        <v>0</v>
      </c>
      <c r="BG394" s="95">
        <f>SUMIF(Calculs!$B$41:$B$46,LEFT(S394,2),Calculs!$C$41:$C$46)</f>
        <v>0</v>
      </c>
      <c r="BH394" s="95">
        <f>IF(T394&lt;&gt;"",IF(LEFT(T394,1)="S", Calculs!$C$48,0),0)</f>
        <v>0</v>
      </c>
      <c r="BI394" s="95">
        <f>IF(W394&lt;&gt;"",IF(LEFT(W394,3)="ETT", Calculs!$C$37,0),0)</f>
        <v>0</v>
      </c>
      <c r="BJ394" s="95">
        <f>IF(X394&lt;&gt;"",IF(LEFT(X394,1)="S", Calculs!$C$51,0),0)</f>
        <v>0</v>
      </c>
      <c r="BK394" s="95">
        <f>IF(Y394&lt;&gt;"",IF(LEFT(Y394,1)="S", Calculs!$C$52,0),0)</f>
        <v>0</v>
      </c>
      <c r="BL394" s="96" t="str">
        <f t="shared" si="94"/>
        <v/>
      </c>
      <c r="BM394" s="95">
        <f>SUMIF(Calculs!$B$32:$B$36,TRIM(BL394),Calculs!$C$32:$C$36)</f>
        <v>0</v>
      </c>
      <c r="BN394" s="95">
        <f>IF(V394&lt;&gt;"",IF(LEFT(V394,1)="S", SUMIF(Calculs!$B$57:$B$61, TRIM(BL394), Calculs!$C$57:$C$61),0),0)</f>
        <v>0</v>
      </c>
      <c r="BO394" s="93" t="str">
        <f t="shared" si="95"/>
        <v>N</v>
      </c>
      <c r="BP394" s="95">
        <f t="shared" si="96"/>
        <v>0</v>
      </c>
      <c r="BQ394" s="95" t="e">
        <f t="shared" si="97"/>
        <v>#VALUE!</v>
      </c>
      <c r="BR394" s="95" t="e">
        <f t="shared" si="98"/>
        <v>#VALUE!</v>
      </c>
    </row>
    <row r="395" spans="1:70" ht="12.75" customHeight="1">
      <c r="A395" s="81"/>
      <c r="B395" s="107"/>
      <c r="C395" s="1"/>
      <c r="D395" s="1"/>
      <c r="E395" s="1"/>
      <c r="F395" s="1"/>
      <c r="G395" s="1"/>
      <c r="H395" s="34"/>
      <c r="I395" s="83"/>
      <c r="J395" s="83"/>
      <c r="K395" s="83"/>
      <c r="L395" s="83"/>
      <c r="M395" s="83"/>
      <c r="N395" s="83"/>
      <c r="O395" s="83"/>
      <c r="P395" s="83"/>
      <c r="Q395" s="83"/>
      <c r="R395" s="1"/>
      <c r="S395" s="84"/>
      <c r="T395" s="84"/>
      <c r="V395" s="84"/>
      <c r="W395" s="83"/>
      <c r="X395" s="83"/>
      <c r="Y395" s="83"/>
      <c r="Z395" s="1"/>
      <c r="AA395" s="1"/>
      <c r="AB395" s="3"/>
      <c r="AC395" s="84"/>
      <c r="AD395" s="84"/>
      <c r="AE395" s="84"/>
      <c r="AF395" s="85"/>
      <c r="AG395" s="86"/>
      <c r="AH395" s="86"/>
      <c r="AI395" s="86"/>
      <c r="AJ395" s="86"/>
      <c r="AK395" s="87"/>
      <c r="AL395" s="87"/>
      <c r="AM395" s="87"/>
      <c r="AN395" s="87"/>
      <c r="AO395" s="88"/>
      <c r="AP395" s="89"/>
      <c r="AQ395" s="90" t="str">
        <f t="shared" si="99"/>
        <v/>
      </c>
      <c r="AR395" s="91">
        <f t="shared" si="100"/>
        <v>2</v>
      </c>
      <c r="AS395" s="92" t="str">
        <f t="shared" si="87"/>
        <v/>
      </c>
      <c r="AT395" s="93">
        <f t="shared" si="88"/>
        <v>0</v>
      </c>
      <c r="AU395" s="93">
        <f t="shared" si="89"/>
        <v>0</v>
      </c>
      <c r="AV395" s="93" t="str">
        <f t="shared" si="90"/>
        <v>01N</v>
      </c>
      <c r="AW395" s="94" t="str">
        <f t="shared" si="91"/>
        <v/>
      </c>
      <c r="AX395" s="95">
        <f>SUMIF(Calculs!$B$2:$B$34,AW395,Calculs!$C$2:$C$34)</f>
        <v>0</v>
      </c>
      <c r="AY395" s="95">
        <f>IF(K395&lt;&gt;"",IF(LEFT(K395,1)="S", Calculs!$C$55,0),0)</f>
        <v>0</v>
      </c>
      <c r="AZ395" s="95">
        <f>IF(L395&lt;&gt;"",IF(LEFT(L395,1)="S", Calculs!$C$51,0),0)</f>
        <v>0</v>
      </c>
      <c r="BA395" s="95">
        <f>IF(M395&lt;&gt;"",IF(LEFT(M395,1)="S", Calculs!$C$52,0),0)</f>
        <v>0</v>
      </c>
      <c r="BB395" s="96" t="str">
        <f t="shared" si="92"/>
        <v/>
      </c>
      <c r="BC395" s="207" t="str">
        <f t="shared" si="93"/>
        <v/>
      </c>
      <c r="BD395" s="96">
        <f>SUMIF(Calculs!$B$2:$B$34,BB395,Calculs!$C$2:$C$34)</f>
        <v>0</v>
      </c>
      <c r="BE395" s="95">
        <f>IF(Q395&lt;&gt;"",IF(LEFT(Q395,1)="S", Calculs!$C$52,0),0)</f>
        <v>0</v>
      </c>
      <c r="BF395" s="95">
        <f>IF(R395&lt;&gt;"",IF(LEFT(R395,1)="S", Calculs!$C$51,0),0)</f>
        <v>0</v>
      </c>
      <c r="BG395" s="95">
        <f>SUMIF(Calculs!$B$41:$B$46,LEFT(S395,2),Calculs!$C$41:$C$46)</f>
        <v>0</v>
      </c>
      <c r="BH395" s="95">
        <f>IF(T395&lt;&gt;"",IF(LEFT(T395,1)="S", Calculs!$C$48,0),0)</f>
        <v>0</v>
      </c>
      <c r="BI395" s="95">
        <f>IF(W395&lt;&gt;"",IF(LEFT(W395,3)="ETT", Calculs!$C$37,0),0)</f>
        <v>0</v>
      </c>
      <c r="BJ395" s="95">
        <f>IF(X395&lt;&gt;"",IF(LEFT(X395,1)="S", Calculs!$C$51,0),0)</f>
        <v>0</v>
      </c>
      <c r="BK395" s="95">
        <f>IF(Y395&lt;&gt;"",IF(LEFT(Y395,1)="S", Calculs!$C$52,0),0)</f>
        <v>0</v>
      </c>
      <c r="BL395" s="96" t="str">
        <f t="shared" si="94"/>
        <v/>
      </c>
      <c r="BM395" s="95">
        <f>SUMIF(Calculs!$B$32:$B$36,TRIM(BL395),Calculs!$C$32:$C$36)</f>
        <v>0</v>
      </c>
      <c r="BN395" s="95">
        <f>IF(V395&lt;&gt;"",IF(LEFT(V395,1)="S", SUMIF(Calculs!$B$57:$B$61, TRIM(BL395), Calculs!$C$57:$C$61),0),0)</f>
        <v>0</v>
      </c>
      <c r="BO395" s="93" t="str">
        <f t="shared" si="95"/>
        <v>N</v>
      </c>
      <c r="BP395" s="95">
        <f t="shared" si="96"/>
        <v>0</v>
      </c>
      <c r="BQ395" s="95" t="e">
        <f t="shared" si="97"/>
        <v>#VALUE!</v>
      </c>
      <c r="BR395" s="95" t="e">
        <f t="shared" si="98"/>
        <v>#VALUE!</v>
      </c>
    </row>
    <row r="396" spans="1:70" ht="12.75" customHeight="1">
      <c r="A396" s="81"/>
      <c r="B396" s="107"/>
      <c r="C396" s="1"/>
      <c r="D396" s="1"/>
      <c r="E396" s="1"/>
      <c r="F396" s="1"/>
      <c r="G396" s="1"/>
      <c r="H396" s="34"/>
      <c r="I396" s="83"/>
      <c r="J396" s="83"/>
      <c r="K396" s="83"/>
      <c r="L396" s="83"/>
      <c r="M396" s="83"/>
      <c r="N396" s="83"/>
      <c r="O396" s="83"/>
      <c r="P396" s="83"/>
      <c r="Q396" s="83"/>
      <c r="R396" s="1"/>
      <c r="S396" s="84"/>
      <c r="T396" s="84"/>
      <c r="V396" s="84"/>
      <c r="W396" s="83"/>
      <c r="X396" s="83"/>
      <c r="Y396" s="83"/>
      <c r="Z396" s="1"/>
      <c r="AA396" s="1"/>
      <c r="AB396" s="3"/>
      <c r="AC396" s="84"/>
      <c r="AD396" s="84"/>
      <c r="AE396" s="84"/>
      <c r="AF396" s="85"/>
      <c r="AG396" s="86"/>
      <c r="AH396" s="86"/>
      <c r="AI396" s="86"/>
      <c r="AJ396" s="86"/>
      <c r="AK396" s="87"/>
      <c r="AL396" s="87"/>
      <c r="AM396" s="87"/>
      <c r="AN396" s="87"/>
      <c r="AO396" s="88"/>
      <c r="AP396" s="89"/>
      <c r="AQ396" s="90" t="str">
        <f t="shared" si="99"/>
        <v/>
      </c>
      <c r="AR396" s="91">
        <f t="shared" si="100"/>
        <v>2</v>
      </c>
      <c r="AS396" s="92" t="str">
        <f t="shared" ref="AS396:AS459" si="101">IF(LEFT(C396,3)="Dir", "Sí","")</f>
        <v/>
      </c>
      <c r="AT396" s="93">
        <f t="shared" ref="AT396:AT459" si="102">IF(C396="Temps complert","PDI TC",IF(C396="Temps parcial","PDI TP",C396))</f>
        <v>0</v>
      </c>
      <c r="AU396" s="93">
        <f t="shared" ref="AU396:AU459" si="103">COUNTIF($B$11:B396,B396)</f>
        <v>0</v>
      </c>
      <c r="AV396" s="93" t="str">
        <f t="shared" ref="AV396:AV459" si="104">CONCATENATE(AT396,"1",BO396)</f>
        <v>01N</v>
      </c>
      <c r="AW396" s="94" t="str">
        <f t="shared" ref="AW396:AW459" si="105">IF(I396&lt;&gt;"",CONCATENATE(LEFT(I396,5),IF(J396="Linux",".L",".W")),"")</f>
        <v/>
      </c>
      <c r="AX396" s="95">
        <f>SUMIF(Calculs!$B$2:$B$34,AW396,Calculs!$C$2:$C$34)</f>
        <v>0</v>
      </c>
      <c r="AY396" s="95">
        <f>IF(K396&lt;&gt;"",IF(LEFT(K396,1)="S", Calculs!$C$55,0),0)</f>
        <v>0</v>
      </c>
      <c r="AZ396" s="95">
        <f>IF(L396&lt;&gt;"",IF(LEFT(L396,1)="S", Calculs!$C$51,0),0)</f>
        <v>0</v>
      </c>
      <c r="BA396" s="95">
        <f>IF(M396&lt;&gt;"",IF(LEFT(M396,1)="S", Calculs!$C$52,0),0)</f>
        <v>0</v>
      </c>
      <c r="BB396" s="96" t="str">
        <f t="shared" ref="BB396:BB459" si="106">IF(N396&lt;&gt;"",CONCATENATE(LEFT(N396,3),IF(O396="Linux",".L",".W")),"")</f>
        <v/>
      </c>
      <c r="BC396" s="207" t="str">
        <f t="shared" ref="BC396:BC459" si="107">IF(BB396&lt;&gt;"",P396,"")</f>
        <v/>
      </c>
      <c r="BD396" s="96">
        <f>SUMIF(Calculs!$B$2:$B$34,BB396,Calculs!$C$2:$C$34)</f>
        <v>0</v>
      </c>
      <c r="BE396" s="95">
        <f>IF(Q396&lt;&gt;"",IF(LEFT(Q396,1)="S", Calculs!$C$52,0),0)</f>
        <v>0</v>
      </c>
      <c r="BF396" s="95">
        <f>IF(R396&lt;&gt;"",IF(LEFT(R396,1)="S", Calculs!$C$51,0),0)</f>
        <v>0</v>
      </c>
      <c r="BG396" s="95">
        <f>SUMIF(Calculs!$B$41:$B$46,LEFT(S396,2),Calculs!$C$41:$C$46)</f>
        <v>0</v>
      </c>
      <c r="BH396" s="95">
        <f>IF(T396&lt;&gt;"",IF(LEFT(T396,1)="S", Calculs!$C$48,0),0)</f>
        <v>0</v>
      </c>
      <c r="BI396" s="95">
        <f>IF(W396&lt;&gt;"",IF(LEFT(W396,3)="ETT", Calculs!$C$37,0),0)</f>
        <v>0</v>
      </c>
      <c r="BJ396" s="95">
        <f>IF(X396&lt;&gt;"",IF(LEFT(X396,1)="S", Calculs!$C$51,0),0)</f>
        <v>0</v>
      </c>
      <c r="BK396" s="95">
        <f>IF(Y396&lt;&gt;"",IF(LEFT(Y396,1)="S", Calculs!$C$52,0),0)</f>
        <v>0</v>
      </c>
      <c r="BL396" s="96" t="str">
        <f t="shared" ref="BL396:BL459" si="108">IF(U396&lt;&gt;"",LEFT(U396,5),"")</f>
        <v/>
      </c>
      <c r="BM396" s="95">
        <f>SUMIF(Calculs!$B$32:$B$36,TRIM(BL396),Calculs!$C$32:$C$36)</f>
        <v>0</v>
      </c>
      <c r="BN396" s="95">
        <f>IF(V396&lt;&gt;"",IF(LEFT(V396,1)="S", SUMIF(Calculs!$B$57:$B$61, TRIM(BL396), Calculs!$C$57:$C$61),0),0)</f>
        <v>0</v>
      </c>
      <c r="BO396" s="93" t="str">
        <f t="shared" ref="BO396:BO459" si="109">IF(IF(AW396&lt;&gt;"",1,0) + IF(BB396&lt;&gt;"",1,0)+IF(BI396&lt;&gt;0,1,0)+IF(BL396&lt;&gt;"",1,0)&gt;0,"S","N")</f>
        <v>N</v>
      </c>
      <c r="BP396" s="95">
        <f t="shared" ref="BP396:BP459" si="110">AX396+AY396+AZ396+BA396+BD396+BE396+BF396+BH396+BI396+BJ396+BK396+BN396+BG396+BM396</f>
        <v>0</v>
      </c>
      <c r="BQ396" s="95" t="e">
        <f t="shared" ref="BQ396:BQ459" si="111">AY396+AZ396+BA396+BB396+BE396+BF396+BG396+BI396+BJ396+BK396+BL396+BO396+BH396+BN396</f>
        <v>#VALUE!</v>
      </c>
      <c r="BR396" s="95" t="e">
        <f t="shared" ref="BR396:BR459" si="112">AZ396+BA396+BB396+BD396+BF396+BG396+BH396+BJ396+BK396+BL396+BM396+BP396+BI396+BO396</f>
        <v>#VALUE!</v>
      </c>
    </row>
    <row r="397" spans="1:70" ht="12.75" customHeight="1">
      <c r="A397" s="81"/>
      <c r="B397" s="107"/>
      <c r="C397" s="1"/>
      <c r="D397" s="1"/>
      <c r="E397" s="1"/>
      <c r="F397" s="1"/>
      <c r="G397" s="1"/>
      <c r="H397" s="34"/>
      <c r="I397" s="83"/>
      <c r="J397" s="83"/>
      <c r="K397" s="83"/>
      <c r="L397" s="83"/>
      <c r="M397" s="83"/>
      <c r="N397" s="83"/>
      <c r="O397" s="83"/>
      <c r="P397" s="83"/>
      <c r="Q397" s="83"/>
      <c r="R397" s="1"/>
      <c r="S397" s="84"/>
      <c r="T397" s="84"/>
      <c r="V397" s="84"/>
      <c r="W397" s="83"/>
      <c r="X397" s="83"/>
      <c r="Y397" s="83"/>
      <c r="Z397" s="1"/>
      <c r="AA397" s="1"/>
      <c r="AB397" s="3"/>
      <c r="AC397" s="84"/>
      <c r="AD397" s="84"/>
      <c r="AE397" s="84"/>
      <c r="AF397" s="85"/>
      <c r="AG397" s="86"/>
      <c r="AH397" s="86"/>
      <c r="AI397" s="86"/>
      <c r="AJ397" s="86"/>
      <c r="AK397" s="87"/>
      <c r="AL397" s="87"/>
      <c r="AM397" s="87"/>
      <c r="AN397" s="87"/>
      <c r="AO397" s="88"/>
      <c r="AP397" s="89"/>
      <c r="AQ397" s="90" t="str">
        <f t="shared" si="99"/>
        <v/>
      </c>
      <c r="AR397" s="91">
        <f t="shared" si="100"/>
        <v>2</v>
      </c>
      <c r="AS397" s="92" t="str">
        <f t="shared" si="101"/>
        <v/>
      </c>
      <c r="AT397" s="93">
        <f t="shared" si="102"/>
        <v>0</v>
      </c>
      <c r="AU397" s="93">
        <f t="shared" si="103"/>
        <v>0</v>
      </c>
      <c r="AV397" s="93" t="str">
        <f t="shared" si="104"/>
        <v>01N</v>
      </c>
      <c r="AW397" s="94" t="str">
        <f t="shared" si="105"/>
        <v/>
      </c>
      <c r="AX397" s="95">
        <f>SUMIF(Calculs!$B$2:$B$34,AW397,Calculs!$C$2:$C$34)</f>
        <v>0</v>
      </c>
      <c r="AY397" s="95">
        <f>IF(K397&lt;&gt;"",IF(LEFT(K397,1)="S", Calculs!$C$55,0),0)</f>
        <v>0</v>
      </c>
      <c r="AZ397" s="95">
        <f>IF(L397&lt;&gt;"",IF(LEFT(L397,1)="S", Calculs!$C$51,0),0)</f>
        <v>0</v>
      </c>
      <c r="BA397" s="95">
        <f>IF(M397&lt;&gt;"",IF(LEFT(M397,1)="S", Calculs!$C$52,0),0)</f>
        <v>0</v>
      </c>
      <c r="BB397" s="96" t="str">
        <f t="shared" si="106"/>
        <v/>
      </c>
      <c r="BC397" s="207" t="str">
        <f t="shared" si="107"/>
        <v/>
      </c>
      <c r="BD397" s="96">
        <f>SUMIF(Calculs!$B$2:$B$34,BB397,Calculs!$C$2:$C$34)</f>
        <v>0</v>
      </c>
      <c r="BE397" s="95">
        <f>IF(Q397&lt;&gt;"",IF(LEFT(Q397,1)="S", Calculs!$C$52,0),0)</f>
        <v>0</v>
      </c>
      <c r="BF397" s="95">
        <f>IF(R397&lt;&gt;"",IF(LEFT(R397,1)="S", Calculs!$C$51,0),0)</f>
        <v>0</v>
      </c>
      <c r="BG397" s="95">
        <f>SUMIF(Calculs!$B$41:$B$46,LEFT(S397,2),Calculs!$C$41:$C$46)</f>
        <v>0</v>
      </c>
      <c r="BH397" s="95">
        <f>IF(T397&lt;&gt;"",IF(LEFT(T397,1)="S", Calculs!$C$48,0),0)</f>
        <v>0</v>
      </c>
      <c r="BI397" s="95">
        <f>IF(W397&lt;&gt;"",IF(LEFT(W397,3)="ETT", Calculs!$C$37,0),0)</f>
        <v>0</v>
      </c>
      <c r="BJ397" s="95">
        <f>IF(X397&lt;&gt;"",IF(LEFT(X397,1)="S", Calculs!$C$51,0),0)</f>
        <v>0</v>
      </c>
      <c r="BK397" s="95">
        <f>IF(Y397&lt;&gt;"",IF(LEFT(Y397,1)="S", Calculs!$C$52,0),0)</f>
        <v>0</v>
      </c>
      <c r="BL397" s="96" t="str">
        <f t="shared" si="108"/>
        <v/>
      </c>
      <c r="BM397" s="95">
        <f>SUMIF(Calculs!$B$32:$B$36,TRIM(BL397),Calculs!$C$32:$C$36)</f>
        <v>0</v>
      </c>
      <c r="BN397" s="95">
        <f>IF(V397&lt;&gt;"",IF(LEFT(V397,1)="S", SUMIF(Calculs!$B$57:$B$61, TRIM(BL397), Calculs!$C$57:$C$61),0),0)</f>
        <v>0</v>
      </c>
      <c r="BO397" s="93" t="str">
        <f t="shared" si="109"/>
        <v>N</v>
      </c>
      <c r="BP397" s="95">
        <f t="shared" si="110"/>
        <v>0</v>
      </c>
      <c r="BQ397" s="95" t="e">
        <f t="shared" si="111"/>
        <v>#VALUE!</v>
      </c>
      <c r="BR397" s="95" t="e">
        <f t="shared" si="112"/>
        <v>#VALUE!</v>
      </c>
    </row>
    <row r="398" spans="1:70" ht="12.75" customHeight="1">
      <c r="A398" s="81"/>
      <c r="B398" s="107"/>
      <c r="C398" s="1"/>
      <c r="D398" s="1"/>
      <c r="E398" s="1"/>
      <c r="F398" s="1"/>
      <c r="G398" s="1"/>
      <c r="H398" s="34"/>
      <c r="I398" s="83"/>
      <c r="J398" s="83"/>
      <c r="K398" s="83"/>
      <c r="L398" s="83"/>
      <c r="M398" s="83"/>
      <c r="N398" s="83"/>
      <c r="O398" s="83"/>
      <c r="P398" s="83"/>
      <c r="Q398" s="83"/>
      <c r="R398" s="1"/>
      <c r="S398" s="84"/>
      <c r="T398" s="84"/>
      <c r="V398" s="84"/>
      <c r="W398" s="83"/>
      <c r="X398" s="83"/>
      <c r="Y398" s="83"/>
      <c r="Z398" s="1"/>
      <c r="AA398" s="1"/>
      <c r="AB398" s="3"/>
      <c r="AC398" s="84"/>
      <c r="AD398" s="84"/>
      <c r="AE398" s="84"/>
      <c r="AF398" s="85"/>
      <c r="AG398" s="86"/>
      <c r="AH398" s="86"/>
      <c r="AI398" s="86"/>
      <c r="AJ398" s="86"/>
      <c r="AK398" s="87"/>
      <c r="AL398" s="87"/>
      <c r="AM398" s="87"/>
      <c r="AN398" s="87"/>
      <c r="AO398" s="88"/>
      <c r="AP398" s="89"/>
      <c r="AQ398" s="90" t="str">
        <f t="shared" si="99"/>
        <v/>
      </c>
      <c r="AR398" s="91">
        <f t="shared" si="100"/>
        <v>2</v>
      </c>
      <c r="AS398" s="92" t="str">
        <f t="shared" si="101"/>
        <v/>
      </c>
      <c r="AT398" s="93">
        <f t="shared" si="102"/>
        <v>0</v>
      </c>
      <c r="AU398" s="93">
        <f t="shared" si="103"/>
        <v>0</v>
      </c>
      <c r="AV398" s="93" t="str">
        <f t="shared" si="104"/>
        <v>01N</v>
      </c>
      <c r="AW398" s="94" t="str">
        <f t="shared" si="105"/>
        <v/>
      </c>
      <c r="AX398" s="95">
        <f>SUMIF(Calculs!$B$2:$B$34,AW398,Calculs!$C$2:$C$34)</f>
        <v>0</v>
      </c>
      <c r="AY398" s="95">
        <f>IF(K398&lt;&gt;"",IF(LEFT(K398,1)="S", Calculs!$C$55,0),0)</f>
        <v>0</v>
      </c>
      <c r="AZ398" s="95">
        <f>IF(L398&lt;&gt;"",IF(LEFT(L398,1)="S", Calculs!$C$51,0),0)</f>
        <v>0</v>
      </c>
      <c r="BA398" s="95">
        <f>IF(M398&lt;&gt;"",IF(LEFT(M398,1)="S", Calculs!$C$52,0),0)</f>
        <v>0</v>
      </c>
      <c r="BB398" s="96" t="str">
        <f t="shared" si="106"/>
        <v/>
      </c>
      <c r="BC398" s="207" t="str">
        <f t="shared" si="107"/>
        <v/>
      </c>
      <c r="BD398" s="96">
        <f>SUMIF(Calculs!$B$2:$B$34,BB398,Calculs!$C$2:$C$34)</f>
        <v>0</v>
      </c>
      <c r="BE398" s="95">
        <f>IF(Q398&lt;&gt;"",IF(LEFT(Q398,1)="S", Calculs!$C$52,0),0)</f>
        <v>0</v>
      </c>
      <c r="BF398" s="95">
        <f>IF(R398&lt;&gt;"",IF(LEFT(R398,1)="S", Calculs!$C$51,0),0)</f>
        <v>0</v>
      </c>
      <c r="BG398" s="95">
        <f>SUMIF(Calculs!$B$41:$B$46,LEFT(S398,2),Calculs!$C$41:$C$46)</f>
        <v>0</v>
      </c>
      <c r="BH398" s="95">
        <f>IF(T398&lt;&gt;"",IF(LEFT(T398,1)="S", Calculs!$C$48,0),0)</f>
        <v>0</v>
      </c>
      <c r="BI398" s="95">
        <f>IF(W398&lt;&gt;"",IF(LEFT(W398,3)="ETT", Calculs!$C$37,0),0)</f>
        <v>0</v>
      </c>
      <c r="BJ398" s="95">
        <f>IF(X398&lt;&gt;"",IF(LEFT(X398,1)="S", Calculs!$C$51,0),0)</f>
        <v>0</v>
      </c>
      <c r="BK398" s="95">
        <f>IF(Y398&lt;&gt;"",IF(LEFT(Y398,1)="S", Calculs!$C$52,0),0)</f>
        <v>0</v>
      </c>
      <c r="BL398" s="96" t="str">
        <f t="shared" si="108"/>
        <v/>
      </c>
      <c r="BM398" s="95">
        <f>SUMIF(Calculs!$B$32:$B$36,TRIM(BL398),Calculs!$C$32:$C$36)</f>
        <v>0</v>
      </c>
      <c r="BN398" s="95">
        <f>IF(V398&lt;&gt;"",IF(LEFT(V398,1)="S", SUMIF(Calculs!$B$57:$B$61, TRIM(BL398), Calculs!$C$57:$C$61),0),0)</f>
        <v>0</v>
      </c>
      <c r="BO398" s="93" t="str">
        <f t="shared" si="109"/>
        <v>N</v>
      </c>
      <c r="BP398" s="95">
        <f t="shared" si="110"/>
        <v>0</v>
      </c>
      <c r="BQ398" s="95" t="e">
        <f t="shared" si="111"/>
        <v>#VALUE!</v>
      </c>
      <c r="BR398" s="95" t="e">
        <f t="shared" si="112"/>
        <v>#VALUE!</v>
      </c>
    </row>
    <row r="399" spans="1:70" ht="12.75" customHeight="1">
      <c r="A399" s="81"/>
      <c r="B399" s="107"/>
      <c r="C399" s="1"/>
      <c r="D399" s="1"/>
      <c r="E399" s="1"/>
      <c r="F399" s="1"/>
      <c r="G399" s="1"/>
      <c r="H399" s="34"/>
      <c r="I399" s="83"/>
      <c r="J399" s="83"/>
      <c r="K399" s="83"/>
      <c r="L399" s="83"/>
      <c r="M399" s="83"/>
      <c r="N399" s="83"/>
      <c r="O399" s="83"/>
      <c r="P399" s="83"/>
      <c r="Q399" s="83"/>
      <c r="R399" s="1"/>
      <c r="S399" s="84"/>
      <c r="T399" s="84"/>
      <c r="V399" s="84"/>
      <c r="W399" s="83"/>
      <c r="X399" s="83"/>
      <c r="Y399" s="83"/>
      <c r="Z399" s="1"/>
      <c r="AA399" s="1"/>
      <c r="AB399" s="3"/>
      <c r="AC399" s="84"/>
      <c r="AD399" s="84"/>
      <c r="AE399" s="84"/>
      <c r="AF399" s="85"/>
      <c r="AG399" s="86"/>
      <c r="AH399" s="86"/>
      <c r="AI399" s="86"/>
      <c r="AJ399" s="86"/>
      <c r="AK399" s="87"/>
      <c r="AL399" s="87"/>
      <c r="AM399" s="87"/>
      <c r="AN399" s="87"/>
      <c r="AO399" s="88"/>
      <c r="AP399" s="89"/>
      <c r="AQ399" s="90" t="str">
        <f t="shared" si="99"/>
        <v/>
      </c>
      <c r="AR399" s="91">
        <f t="shared" si="100"/>
        <v>2</v>
      </c>
      <c r="AS399" s="92" t="str">
        <f t="shared" si="101"/>
        <v/>
      </c>
      <c r="AT399" s="93">
        <f t="shared" si="102"/>
        <v>0</v>
      </c>
      <c r="AU399" s="93">
        <f t="shared" si="103"/>
        <v>0</v>
      </c>
      <c r="AV399" s="93" t="str">
        <f t="shared" si="104"/>
        <v>01N</v>
      </c>
      <c r="AW399" s="94" t="str">
        <f t="shared" si="105"/>
        <v/>
      </c>
      <c r="AX399" s="95">
        <f>SUMIF(Calculs!$B$2:$B$34,AW399,Calculs!$C$2:$C$34)</f>
        <v>0</v>
      </c>
      <c r="AY399" s="95">
        <f>IF(K399&lt;&gt;"",IF(LEFT(K399,1)="S", Calculs!$C$55,0),0)</f>
        <v>0</v>
      </c>
      <c r="AZ399" s="95">
        <f>IF(L399&lt;&gt;"",IF(LEFT(L399,1)="S", Calculs!$C$51,0),0)</f>
        <v>0</v>
      </c>
      <c r="BA399" s="95">
        <f>IF(M399&lt;&gt;"",IF(LEFT(M399,1)="S", Calculs!$C$52,0),0)</f>
        <v>0</v>
      </c>
      <c r="BB399" s="96" t="str">
        <f t="shared" si="106"/>
        <v/>
      </c>
      <c r="BC399" s="207" t="str">
        <f t="shared" si="107"/>
        <v/>
      </c>
      <c r="BD399" s="96">
        <f>SUMIF(Calculs!$B$2:$B$34,BB399,Calculs!$C$2:$C$34)</f>
        <v>0</v>
      </c>
      <c r="BE399" s="95">
        <f>IF(Q399&lt;&gt;"",IF(LEFT(Q399,1)="S", Calculs!$C$52,0),0)</f>
        <v>0</v>
      </c>
      <c r="BF399" s="95">
        <f>IF(R399&lt;&gt;"",IF(LEFT(R399,1)="S", Calculs!$C$51,0),0)</f>
        <v>0</v>
      </c>
      <c r="BG399" s="95">
        <f>SUMIF(Calculs!$B$41:$B$46,LEFT(S399,2),Calculs!$C$41:$C$46)</f>
        <v>0</v>
      </c>
      <c r="BH399" s="95">
        <f>IF(T399&lt;&gt;"",IF(LEFT(T399,1)="S", Calculs!$C$48,0),0)</f>
        <v>0</v>
      </c>
      <c r="BI399" s="95">
        <f>IF(W399&lt;&gt;"",IF(LEFT(W399,3)="ETT", Calculs!$C$37,0),0)</f>
        <v>0</v>
      </c>
      <c r="BJ399" s="95">
        <f>IF(X399&lt;&gt;"",IF(LEFT(X399,1)="S", Calculs!$C$51,0),0)</f>
        <v>0</v>
      </c>
      <c r="BK399" s="95">
        <f>IF(Y399&lt;&gt;"",IF(LEFT(Y399,1)="S", Calculs!$C$52,0),0)</f>
        <v>0</v>
      </c>
      <c r="BL399" s="96" t="str">
        <f t="shared" si="108"/>
        <v/>
      </c>
      <c r="BM399" s="95">
        <f>SUMIF(Calculs!$B$32:$B$36,TRIM(BL399),Calculs!$C$32:$C$36)</f>
        <v>0</v>
      </c>
      <c r="BN399" s="95">
        <f>IF(V399&lt;&gt;"",IF(LEFT(V399,1)="S", SUMIF(Calculs!$B$57:$B$61, TRIM(BL399), Calculs!$C$57:$C$61),0),0)</f>
        <v>0</v>
      </c>
      <c r="BO399" s="93" t="str">
        <f t="shared" si="109"/>
        <v>N</v>
      </c>
      <c r="BP399" s="95">
        <f t="shared" si="110"/>
        <v>0</v>
      </c>
      <c r="BQ399" s="95" t="e">
        <f t="shared" si="111"/>
        <v>#VALUE!</v>
      </c>
      <c r="BR399" s="95" t="e">
        <f t="shared" si="112"/>
        <v>#VALUE!</v>
      </c>
    </row>
    <row r="400" spans="1:70" ht="12.75" customHeight="1">
      <c r="A400" s="81"/>
      <c r="B400" s="107"/>
      <c r="C400" s="1"/>
      <c r="D400" s="1"/>
      <c r="E400" s="1"/>
      <c r="F400" s="1"/>
      <c r="G400" s="1"/>
      <c r="H400" s="34"/>
      <c r="I400" s="83"/>
      <c r="J400" s="83"/>
      <c r="K400" s="83"/>
      <c r="L400" s="83"/>
      <c r="M400" s="83"/>
      <c r="N400" s="83"/>
      <c r="O400" s="83"/>
      <c r="P400" s="83"/>
      <c r="Q400" s="83"/>
      <c r="R400" s="1"/>
      <c r="S400" s="84"/>
      <c r="T400" s="84"/>
      <c r="V400" s="84"/>
      <c r="W400" s="83"/>
      <c r="X400" s="83"/>
      <c r="Y400" s="83"/>
      <c r="Z400" s="1"/>
      <c r="AA400" s="1"/>
      <c r="AB400" s="3"/>
      <c r="AC400" s="84"/>
      <c r="AD400" s="84"/>
      <c r="AE400" s="84"/>
      <c r="AF400" s="85"/>
      <c r="AG400" s="86"/>
      <c r="AH400" s="86"/>
      <c r="AI400" s="86"/>
      <c r="AJ400" s="86"/>
      <c r="AK400" s="87"/>
      <c r="AL400" s="87"/>
      <c r="AM400" s="87"/>
      <c r="AN400" s="87"/>
      <c r="AO400" s="88"/>
      <c r="AP400" s="89"/>
      <c r="AQ400" s="90" t="str">
        <f t="shared" si="99"/>
        <v/>
      </c>
      <c r="AR400" s="91">
        <f t="shared" si="100"/>
        <v>2</v>
      </c>
      <c r="AS400" s="92" t="str">
        <f t="shared" si="101"/>
        <v/>
      </c>
      <c r="AT400" s="93">
        <f t="shared" si="102"/>
        <v>0</v>
      </c>
      <c r="AU400" s="93">
        <f t="shared" si="103"/>
        <v>0</v>
      </c>
      <c r="AV400" s="93" t="str">
        <f t="shared" si="104"/>
        <v>01N</v>
      </c>
      <c r="AW400" s="94" t="str">
        <f t="shared" si="105"/>
        <v/>
      </c>
      <c r="AX400" s="95">
        <f>SUMIF(Calculs!$B$2:$B$34,AW400,Calculs!$C$2:$C$34)</f>
        <v>0</v>
      </c>
      <c r="AY400" s="95">
        <f>IF(K400&lt;&gt;"",IF(LEFT(K400,1)="S", Calculs!$C$55,0),0)</f>
        <v>0</v>
      </c>
      <c r="AZ400" s="95">
        <f>IF(L400&lt;&gt;"",IF(LEFT(L400,1)="S", Calculs!$C$51,0),0)</f>
        <v>0</v>
      </c>
      <c r="BA400" s="95">
        <f>IF(M400&lt;&gt;"",IF(LEFT(M400,1)="S", Calculs!$C$52,0),0)</f>
        <v>0</v>
      </c>
      <c r="BB400" s="96" t="str">
        <f t="shared" si="106"/>
        <v/>
      </c>
      <c r="BC400" s="207" t="str">
        <f t="shared" si="107"/>
        <v/>
      </c>
      <c r="BD400" s="96">
        <f>SUMIF(Calculs!$B$2:$B$34,BB400,Calculs!$C$2:$C$34)</f>
        <v>0</v>
      </c>
      <c r="BE400" s="95">
        <f>IF(Q400&lt;&gt;"",IF(LEFT(Q400,1)="S", Calculs!$C$52,0),0)</f>
        <v>0</v>
      </c>
      <c r="BF400" s="95">
        <f>IF(R400&lt;&gt;"",IF(LEFT(R400,1)="S", Calculs!$C$51,0),0)</f>
        <v>0</v>
      </c>
      <c r="BG400" s="95">
        <f>SUMIF(Calculs!$B$41:$B$46,LEFT(S400,2),Calculs!$C$41:$C$46)</f>
        <v>0</v>
      </c>
      <c r="BH400" s="95">
        <f>IF(T400&lt;&gt;"",IF(LEFT(T400,1)="S", Calculs!$C$48,0),0)</f>
        <v>0</v>
      </c>
      <c r="BI400" s="95">
        <f>IF(W400&lt;&gt;"",IF(LEFT(W400,3)="ETT", Calculs!$C$37,0),0)</f>
        <v>0</v>
      </c>
      <c r="BJ400" s="95">
        <f>IF(X400&lt;&gt;"",IF(LEFT(X400,1)="S", Calculs!$C$51,0),0)</f>
        <v>0</v>
      </c>
      <c r="BK400" s="95">
        <f>IF(Y400&lt;&gt;"",IF(LEFT(Y400,1)="S", Calculs!$C$52,0),0)</f>
        <v>0</v>
      </c>
      <c r="BL400" s="96" t="str">
        <f t="shared" si="108"/>
        <v/>
      </c>
      <c r="BM400" s="95">
        <f>SUMIF(Calculs!$B$32:$B$36,TRIM(BL400),Calculs!$C$32:$C$36)</f>
        <v>0</v>
      </c>
      <c r="BN400" s="95">
        <f>IF(V400&lt;&gt;"",IF(LEFT(V400,1)="S", SUMIF(Calculs!$B$57:$B$61, TRIM(BL400), Calculs!$C$57:$C$61),0),0)</f>
        <v>0</v>
      </c>
      <c r="BO400" s="93" t="str">
        <f t="shared" si="109"/>
        <v>N</v>
      </c>
      <c r="BP400" s="95">
        <f t="shared" si="110"/>
        <v>0</v>
      </c>
      <c r="BQ400" s="95" t="e">
        <f t="shared" si="111"/>
        <v>#VALUE!</v>
      </c>
      <c r="BR400" s="95" t="e">
        <f t="shared" si="112"/>
        <v>#VALUE!</v>
      </c>
    </row>
    <row r="401" spans="1:70" ht="12.75" customHeight="1">
      <c r="A401" s="81"/>
      <c r="B401" s="107"/>
      <c r="C401" s="1"/>
      <c r="D401" s="1"/>
      <c r="E401" s="1"/>
      <c r="F401" s="1"/>
      <c r="G401" s="1"/>
      <c r="H401" s="34"/>
      <c r="I401" s="83"/>
      <c r="J401" s="83"/>
      <c r="K401" s="83"/>
      <c r="L401" s="83"/>
      <c r="M401" s="83"/>
      <c r="N401" s="83"/>
      <c r="O401" s="83"/>
      <c r="P401" s="83"/>
      <c r="Q401" s="83"/>
      <c r="R401" s="1"/>
      <c r="S401" s="84"/>
      <c r="T401" s="84"/>
      <c r="V401" s="84"/>
      <c r="W401" s="83"/>
      <c r="X401" s="83"/>
      <c r="Y401" s="83"/>
      <c r="Z401" s="1"/>
      <c r="AA401" s="1"/>
      <c r="AB401" s="3"/>
      <c r="AC401" s="84"/>
      <c r="AD401" s="84"/>
      <c r="AE401" s="84"/>
      <c r="AF401" s="85"/>
      <c r="AG401" s="86"/>
      <c r="AH401" s="86"/>
      <c r="AI401" s="86"/>
      <c r="AJ401" s="86"/>
      <c r="AK401" s="87"/>
      <c r="AL401" s="87"/>
      <c r="AM401" s="87"/>
      <c r="AN401" s="87"/>
      <c r="AO401" s="88"/>
      <c r="AP401" s="89"/>
      <c r="AQ401" s="90" t="str">
        <f t="shared" si="99"/>
        <v/>
      </c>
      <c r="AR401" s="91">
        <f t="shared" si="100"/>
        <v>2</v>
      </c>
      <c r="AS401" s="92" t="str">
        <f t="shared" si="101"/>
        <v/>
      </c>
      <c r="AT401" s="93">
        <f t="shared" si="102"/>
        <v>0</v>
      </c>
      <c r="AU401" s="93">
        <f t="shared" si="103"/>
        <v>0</v>
      </c>
      <c r="AV401" s="93" t="str">
        <f t="shared" si="104"/>
        <v>01N</v>
      </c>
      <c r="AW401" s="94" t="str">
        <f t="shared" si="105"/>
        <v/>
      </c>
      <c r="AX401" s="95">
        <f>SUMIF(Calculs!$B$2:$B$34,AW401,Calculs!$C$2:$C$34)</f>
        <v>0</v>
      </c>
      <c r="AY401" s="95">
        <f>IF(K401&lt;&gt;"",IF(LEFT(K401,1)="S", Calculs!$C$55,0),0)</f>
        <v>0</v>
      </c>
      <c r="AZ401" s="95">
        <f>IF(L401&lt;&gt;"",IF(LEFT(L401,1)="S", Calculs!$C$51,0),0)</f>
        <v>0</v>
      </c>
      <c r="BA401" s="95">
        <f>IF(M401&lt;&gt;"",IF(LEFT(M401,1)="S", Calculs!$C$52,0),0)</f>
        <v>0</v>
      </c>
      <c r="BB401" s="96" t="str">
        <f t="shared" si="106"/>
        <v/>
      </c>
      <c r="BC401" s="207" t="str">
        <f t="shared" si="107"/>
        <v/>
      </c>
      <c r="BD401" s="96">
        <f>SUMIF(Calculs!$B$2:$B$34,BB401,Calculs!$C$2:$C$34)</f>
        <v>0</v>
      </c>
      <c r="BE401" s="95">
        <f>IF(Q401&lt;&gt;"",IF(LEFT(Q401,1)="S", Calculs!$C$52,0),0)</f>
        <v>0</v>
      </c>
      <c r="BF401" s="95">
        <f>IF(R401&lt;&gt;"",IF(LEFT(R401,1)="S", Calculs!$C$51,0),0)</f>
        <v>0</v>
      </c>
      <c r="BG401" s="95">
        <f>SUMIF(Calculs!$B$41:$B$46,LEFT(S401,2),Calculs!$C$41:$C$46)</f>
        <v>0</v>
      </c>
      <c r="BH401" s="95">
        <f>IF(T401&lt;&gt;"",IF(LEFT(T401,1)="S", Calculs!$C$48,0),0)</f>
        <v>0</v>
      </c>
      <c r="BI401" s="95">
        <f>IF(W401&lt;&gt;"",IF(LEFT(W401,3)="ETT", Calculs!$C$37,0),0)</f>
        <v>0</v>
      </c>
      <c r="BJ401" s="95">
        <f>IF(X401&lt;&gt;"",IF(LEFT(X401,1)="S", Calculs!$C$51,0),0)</f>
        <v>0</v>
      </c>
      <c r="BK401" s="95">
        <f>IF(Y401&lt;&gt;"",IF(LEFT(Y401,1)="S", Calculs!$C$52,0),0)</f>
        <v>0</v>
      </c>
      <c r="BL401" s="96" t="str">
        <f t="shared" si="108"/>
        <v/>
      </c>
      <c r="BM401" s="95">
        <f>SUMIF(Calculs!$B$32:$B$36,TRIM(BL401),Calculs!$C$32:$C$36)</f>
        <v>0</v>
      </c>
      <c r="BN401" s="95">
        <f>IF(V401&lt;&gt;"",IF(LEFT(V401,1)="S", SUMIF(Calculs!$B$57:$B$61, TRIM(BL401), Calculs!$C$57:$C$61),0),0)</f>
        <v>0</v>
      </c>
      <c r="BO401" s="93" t="str">
        <f t="shared" si="109"/>
        <v>N</v>
      </c>
      <c r="BP401" s="95">
        <f t="shared" si="110"/>
        <v>0</v>
      </c>
      <c r="BQ401" s="95" t="e">
        <f t="shared" si="111"/>
        <v>#VALUE!</v>
      </c>
      <c r="BR401" s="95" t="e">
        <f t="shared" si="112"/>
        <v>#VALUE!</v>
      </c>
    </row>
    <row r="402" spans="1:70" ht="12.75" customHeight="1">
      <c r="A402" s="81"/>
      <c r="B402" s="107"/>
      <c r="C402" s="1"/>
      <c r="D402" s="1"/>
      <c r="E402" s="1"/>
      <c r="F402" s="1"/>
      <c r="G402" s="1"/>
      <c r="H402" s="34"/>
      <c r="I402" s="83"/>
      <c r="J402" s="83"/>
      <c r="K402" s="83"/>
      <c r="L402" s="83"/>
      <c r="M402" s="83"/>
      <c r="N402" s="83"/>
      <c r="O402" s="83"/>
      <c r="P402" s="83"/>
      <c r="Q402" s="83"/>
      <c r="R402" s="1"/>
      <c r="S402" s="84"/>
      <c r="T402" s="84"/>
      <c r="V402" s="84"/>
      <c r="W402" s="83"/>
      <c r="X402" s="83"/>
      <c r="Y402" s="83"/>
      <c r="Z402" s="1"/>
      <c r="AA402" s="1"/>
      <c r="AB402" s="3"/>
      <c r="AC402" s="84"/>
      <c r="AD402" s="84"/>
      <c r="AE402" s="84"/>
      <c r="AF402" s="85"/>
      <c r="AG402" s="86"/>
      <c r="AH402" s="86"/>
      <c r="AI402" s="86"/>
      <c r="AJ402" s="86"/>
      <c r="AK402" s="87"/>
      <c r="AL402" s="87"/>
      <c r="AM402" s="87"/>
      <c r="AN402" s="87"/>
      <c r="AO402" s="88"/>
      <c r="AP402" s="89"/>
      <c r="AQ402" s="90" t="str">
        <f t="shared" si="99"/>
        <v/>
      </c>
      <c r="AR402" s="91">
        <f t="shared" si="100"/>
        <v>2</v>
      </c>
      <c r="AS402" s="92" t="str">
        <f t="shared" si="101"/>
        <v/>
      </c>
      <c r="AT402" s="93">
        <f t="shared" si="102"/>
        <v>0</v>
      </c>
      <c r="AU402" s="93">
        <f t="shared" si="103"/>
        <v>0</v>
      </c>
      <c r="AV402" s="93" t="str">
        <f t="shared" si="104"/>
        <v>01N</v>
      </c>
      <c r="AW402" s="94" t="str">
        <f t="shared" si="105"/>
        <v/>
      </c>
      <c r="AX402" s="95">
        <f>SUMIF(Calculs!$B$2:$B$34,AW402,Calculs!$C$2:$C$34)</f>
        <v>0</v>
      </c>
      <c r="AY402" s="95">
        <f>IF(K402&lt;&gt;"",IF(LEFT(K402,1)="S", Calculs!$C$55,0),0)</f>
        <v>0</v>
      </c>
      <c r="AZ402" s="95">
        <f>IF(L402&lt;&gt;"",IF(LEFT(L402,1)="S", Calculs!$C$51,0),0)</f>
        <v>0</v>
      </c>
      <c r="BA402" s="95">
        <f>IF(M402&lt;&gt;"",IF(LEFT(M402,1)="S", Calculs!$C$52,0),0)</f>
        <v>0</v>
      </c>
      <c r="BB402" s="96" t="str">
        <f t="shared" si="106"/>
        <v/>
      </c>
      <c r="BC402" s="207" t="str">
        <f t="shared" si="107"/>
        <v/>
      </c>
      <c r="BD402" s="96">
        <f>SUMIF(Calculs!$B$2:$B$34,BB402,Calculs!$C$2:$C$34)</f>
        <v>0</v>
      </c>
      <c r="BE402" s="95">
        <f>IF(Q402&lt;&gt;"",IF(LEFT(Q402,1)="S", Calculs!$C$52,0),0)</f>
        <v>0</v>
      </c>
      <c r="BF402" s="95">
        <f>IF(R402&lt;&gt;"",IF(LEFT(R402,1)="S", Calculs!$C$51,0),0)</f>
        <v>0</v>
      </c>
      <c r="BG402" s="95">
        <f>SUMIF(Calculs!$B$41:$B$46,LEFT(S402,2),Calculs!$C$41:$C$46)</f>
        <v>0</v>
      </c>
      <c r="BH402" s="95">
        <f>IF(T402&lt;&gt;"",IF(LEFT(T402,1)="S", Calculs!$C$48,0),0)</f>
        <v>0</v>
      </c>
      <c r="BI402" s="95">
        <f>IF(W402&lt;&gt;"",IF(LEFT(W402,3)="ETT", Calculs!$C$37,0),0)</f>
        <v>0</v>
      </c>
      <c r="BJ402" s="95">
        <f>IF(X402&lt;&gt;"",IF(LEFT(X402,1)="S", Calculs!$C$51,0),0)</f>
        <v>0</v>
      </c>
      <c r="BK402" s="95">
        <f>IF(Y402&lt;&gt;"",IF(LEFT(Y402,1)="S", Calculs!$C$52,0),0)</f>
        <v>0</v>
      </c>
      <c r="BL402" s="96" t="str">
        <f t="shared" si="108"/>
        <v/>
      </c>
      <c r="BM402" s="95">
        <f>SUMIF(Calculs!$B$32:$B$36,TRIM(BL402),Calculs!$C$32:$C$36)</f>
        <v>0</v>
      </c>
      <c r="BN402" s="95">
        <f>IF(V402&lt;&gt;"",IF(LEFT(V402,1)="S", SUMIF(Calculs!$B$57:$B$61, TRIM(BL402), Calculs!$C$57:$C$61),0),0)</f>
        <v>0</v>
      </c>
      <c r="BO402" s="93" t="str">
        <f t="shared" si="109"/>
        <v>N</v>
      </c>
      <c r="BP402" s="95">
        <f t="shared" si="110"/>
        <v>0</v>
      </c>
      <c r="BQ402" s="95" t="e">
        <f t="shared" si="111"/>
        <v>#VALUE!</v>
      </c>
      <c r="BR402" s="95" t="e">
        <f t="shared" si="112"/>
        <v>#VALUE!</v>
      </c>
    </row>
    <row r="403" spans="1:70" ht="12.75" customHeight="1">
      <c r="A403" s="81"/>
      <c r="B403" s="107"/>
      <c r="C403" s="1"/>
      <c r="D403" s="1"/>
      <c r="E403" s="1"/>
      <c r="F403" s="1"/>
      <c r="G403" s="1"/>
      <c r="H403" s="34"/>
      <c r="I403" s="83"/>
      <c r="J403" s="83"/>
      <c r="K403" s="83"/>
      <c r="L403" s="83"/>
      <c r="M403" s="83"/>
      <c r="N403" s="83"/>
      <c r="O403" s="83"/>
      <c r="P403" s="83"/>
      <c r="Q403" s="83"/>
      <c r="R403" s="1"/>
      <c r="S403" s="84"/>
      <c r="T403" s="84"/>
      <c r="V403" s="84"/>
      <c r="W403" s="83"/>
      <c r="X403" s="83"/>
      <c r="Y403" s="83"/>
      <c r="Z403" s="1"/>
      <c r="AA403" s="1"/>
      <c r="AB403" s="3"/>
      <c r="AC403" s="84"/>
      <c r="AD403" s="84"/>
      <c r="AE403" s="84"/>
      <c r="AF403" s="85"/>
      <c r="AG403" s="86"/>
      <c r="AH403" s="86"/>
      <c r="AI403" s="86"/>
      <c r="AJ403" s="86"/>
      <c r="AK403" s="87"/>
      <c r="AL403" s="87"/>
      <c r="AM403" s="87"/>
      <c r="AN403" s="87"/>
      <c r="AO403" s="88"/>
      <c r="AP403" s="89"/>
      <c r="AQ403" s="90" t="str">
        <f t="shared" si="99"/>
        <v/>
      </c>
      <c r="AR403" s="91">
        <f t="shared" si="100"/>
        <v>2</v>
      </c>
      <c r="AS403" s="92" t="str">
        <f t="shared" si="101"/>
        <v/>
      </c>
      <c r="AT403" s="93">
        <f t="shared" si="102"/>
        <v>0</v>
      </c>
      <c r="AU403" s="93">
        <f t="shared" si="103"/>
        <v>0</v>
      </c>
      <c r="AV403" s="93" t="str">
        <f t="shared" si="104"/>
        <v>01N</v>
      </c>
      <c r="AW403" s="94" t="str">
        <f t="shared" si="105"/>
        <v/>
      </c>
      <c r="AX403" s="95">
        <f>SUMIF(Calculs!$B$2:$B$34,AW403,Calculs!$C$2:$C$34)</f>
        <v>0</v>
      </c>
      <c r="AY403" s="95">
        <f>IF(K403&lt;&gt;"",IF(LEFT(K403,1)="S", Calculs!$C$55,0),0)</f>
        <v>0</v>
      </c>
      <c r="AZ403" s="95">
        <f>IF(L403&lt;&gt;"",IF(LEFT(L403,1)="S", Calculs!$C$51,0),0)</f>
        <v>0</v>
      </c>
      <c r="BA403" s="95">
        <f>IF(M403&lt;&gt;"",IF(LEFT(M403,1)="S", Calculs!$C$52,0),0)</f>
        <v>0</v>
      </c>
      <c r="BB403" s="96" t="str">
        <f t="shared" si="106"/>
        <v/>
      </c>
      <c r="BC403" s="207" t="str">
        <f t="shared" si="107"/>
        <v/>
      </c>
      <c r="BD403" s="96">
        <f>SUMIF(Calculs!$B$2:$B$34,BB403,Calculs!$C$2:$C$34)</f>
        <v>0</v>
      </c>
      <c r="BE403" s="95">
        <f>IF(Q403&lt;&gt;"",IF(LEFT(Q403,1)="S", Calculs!$C$52,0),0)</f>
        <v>0</v>
      </c>
      <c r="BF403" s="95">
        <f>IF(R403&lt;&gt;"",IF(LEFT(R403,1)="S", Calculs!$C$51,0),0)</f>
        <v>0</v>
      </c>
      <c r="BG403" s="95">
        <f>SUMIF(Calculs!$B$41:$B$46,LEFT(S403,2),Calculs!$C$41:$C$46)</f>
        <v>0</v>
      </c>
      <c r="BH403" s="95">
        <f>IF(T403&lt;&gt;"",IF(LEFT(T403,1)="S", Calculs!$C$48,0),0)</f>
        <v>0</v>
      </c>
      <c r="BI403" s="95">
        <f>IF(W403&lt;&gt;"",IF(LEFT(W403,3)="ETT", Calculs!$C$37,0),0)</f>
        <v>0</v>
      </c>
      <c r="BJ403" s="95">
        <f>IF(X403&lt;&gt;"",IF(LEFT(X403,1)="S", Calculs!$C$51,0),0)</f>
        <v>0</v>
      </c>
      <c r="BK403" s="95">
        <f>IF(Y403&lt;&gt;"",IF(LEFT(Y403,1)="S", Calculs!$C$52,0),0)</f>
        <v>0</v>
      </c>
      <c r="BL403" s="96" t="str">
        <f t="shared" si="108"/>
        <v/>
      </c>
      <c r="BM403" s="95">
        <f>SUMIF(Calculs!$B$32:$B$36,TRIM(BL403),Calculs!$C$32:$C$36)</f>
        <v>0</v>
      </c>
      <c r="BN403" s="95">
        <f>IF(V403&lt;&gt;"",IF(LEFT(V403,1)="S", SUMIF(Calculs!$B$57:$B$61, TRIM(BL403), Calculs!$C$57:$C$61),0),0)</f>
        <v>0</v>
      </c>
      <c r="BO403" s="93" t="str">
        <f t="shared" si="109"/>
        <v>N</v>
      </c>
      <c r="BP403" s="95">
        <f t="shared" si="110"/>
        <v>0</v>
      </c>
      <c r="BQ403" s="95" t="e">
        <f t="shared" si="111"/>
        <v>#VALUE!</v>
      </c>
      <c r="BR403" s="95" t="e">
        <f t="shared" si="112"/>
        <v>#VALUE!</v>
      </c>
    </row>
    <row r="404" spans="1:70" ht="12.75" customHeight="1">
      <c r="A404" s="81"/>
      <c r="B404" s="107"/>
      <c r="C404" s="1"/>
      <c r="D404" s="1"/>
      <c r="E404" s="1"/>
      <c r="F404" s="1"/>
      <c r="G404" s="1"/>
      <c r="H404" s="34"/>
      <c r="I404" s="83"/>
      <c r="J404" s="83"/>
      <c r="K404" s="83"/>
      <c r="L404" s="83"/>
      <c r="M404" s="83"/>
      <c r="N404" s="83"/>
      <c r="O404" s="83"/>
      <c r="P404" s="83"/>
      <c r="Q404" s="83"/>
      <c r="R404" s="1"/>
      <c r="S404" s="84"/>
      <c r="T404" s="84"/>
      <c r="V404" s="84"/>
      <c r="W404" s="83"/>
      <c r="X404" s="83"/>
      <c r="Y404" s="83"/>
      <c r="Z404" s="1"/>
      <c r="AA404" s="1"/>
      <c r="AB404" s="3"/>
      <c r="AC404" s="84"/>
      <c r="AD404" s="84"/>
      <c r="AE404" s="84"/>
      <c r="AF404" s="85"/>
      <c r="AG404" s="86"/>
      <c r="AH404" s="86"/>
      <c r="AI404" s="86"/>
      <c r="AJ404" s="86"/>
      <c r="AK404" s="87"/>
      <c r="AL404" s="87"/>
      <c r="AM404" s="87"/>
      <c r="AN404" s="87"/>
      <c r="AO404" s="88"/>
      <c r="AP404" s="89"/>
      <c r="AQ404" s="90" t="str">
        <f t="shared" si="99"/>
        <v/>
      </c>
      <c r="AR404" s="91">
        <f t="shared" si="100"/>
        <v>2</v>
      </c>
      <c r="AS404" s="92" t="str">
        <f t="shared" si="101"/>
        <v/>
      </c>
      <c r="AT404" s="93">
        <f t="shared" si="102"/>
        <v>0</v>
      </c>
      <c r="AU404" s="93">
        <f t="shared" si="103"/>
        <v>0</v>
      </c>
      <c r="AV404" s="93" t="str">
        <f t="shared" si="104"/>
        <v>01N</v>
      </c>
      <c r="AW404" s="94" t="str">
        <f t="shared" si="105"/>
        <v/>
      </c>
      <c r="AX404" s="95">
        <f>SUMIF(Calculs!$B$2:$B$34,AW404,Calculs!$C$2:$C$34)</f>
        <v>0</v>
      </c>
      <c r="AY404" s="95">
        <f>IF(K404&lt;&gt;"",IF(LEFT(K404,1)="S", Calculs!$C$55,0),0)</f>
        <v>0</v>
      </c>
      <c r="AZ404" s="95">
        <f>IF(L404&lt;&gt;"",IF(LEFT(L404,1)="S", Calculs!$C$51,0),0)</f>
        <v>0</v>
      </c>
      <c r="BA404" s="95">
        <f>IF(M404&lt;&gt;"",IF(LEFT(M404,1)="S", Calculs!$C$52,0),0)</f>
        <v>0</v>
      </c>
      <c r="BB404" s="96" t="str">
        <f t="shared" si="106"/>
        <v/>
      </c>
      <c r="BC404" s="207" t="str">
        <f t="shared" si="107"/>
        <v/>
      </c>
      <c r="BD404" s="96">
        <f>SUMIF(Calculs!$B$2:$B$34,BB404,Calculs!$C$2:$C$34)</f>
        <v>0</v>
      </c>
      <c r="BE404" s="95">
        <f>IF(Q404&lt;&gt;"",IF(LEFT(Q404,1)="S", Calculs!$C$52,0),0)</f>
        <v>0</v>
      </c>
      <c r="BF404" s="95">
        <f>IF(R404&lt;&gt;"",IF(LEFT(R404,1)="S", Calculs!$C$51,0),0)</f>
        <v>0</v>
      </c>
      <c r="BG404" s="95">
        <f>SUMIF(Calculs!$B$41:$B$46,LEFT(S404,2),Calculs!$C$41:$C$46)</f>
        <v>0</v>
      </c>
      <c r="BH404" s="95">
        <f>IF(T404&lt;&gt;"",IF(LEFT(T404,1)="S", Calculs!$C$48,0),0)</f>
        <v>0</v>
      </c>
      <c r="BI404" s="95">
        <f>IF(W404&lt;&gt;"",IF(LEFT(W404,3)="ETT", Calculs!$C$37,0),0)</f>
        <v>0</v>
      </c>
      <c r="BJ404" s="95">
        <f>IF(X404&lt;&gt;"",IF(LEFT(X404,1)="S", Calculs!$C$51,0),0)</f>
        <v>0</v>
      </c>
      <c r="BK404" s="95">
        <f>IF(Y404&lt;&gt;"",IF(LEFT(Y404,1)="S", Calculs!$C$52,0),0)</f>
        <v>0</v>
      </c>
      <c r="BL404" s="96" t="str">
        <f t="shared" si="108"/>
        <v/>
      </c>
      <c r="BM404" s="95">
        <f>SUMIF(Calculs!$B$32:$B$36,TRIM(BL404),Calculs!$C$32:$C$36)</f>
        <v>0</v>
      </c>
      <c r="BN404" s="95">
        <f>IF(V404&lt;&gt;"",IF(LEFT(V404,1)="S", SUMIF(Calculs!$B$57:$B$61, TRIM(BL404), Calculs!$C$57:$C$61),0),0)</f>
        <v>0</v>
      </c>
      <c r="BO404" s="93" t="str">
        <f t="shared" si="109"/>
        <v>N</v>
      </c>
      <c r="BP404" s="95">
        <f t="shared" si="110"/>
        <v>0</v>
      </c>
      <c r="BQ404" s="95" t="e">
        <f t="shared" si="111"/>
        <v>#VALUE!</v>
      </c>
      <c r="BR404" s="95" t="e">
        <f t="shared" si="112"/>
        <v>#VALUE!</v>
      </c>
    </row>
    <row r="405" spans="1:70" ht="12.75" customHeight="1">
      <c r="A405" s="81"/>
      <c r="B405" s="107"/>
      <c r="C405" s="1"/>
      <c r="D405" s="1"/>
      <c r="E405" s="1"/>
      <c r="F405" s="1"/>
      <c r="G405" s="1"/>
      <c r="H405" s="34"/>
      <c r="I405" s="83"/>
      <c r="J405" s="83"/>
      <c r="K405" s="83"/>
      <c r="L405" s="83"/>
      <c r="M405" s="83"/>
      <c r="N405" s="83"/>
      <c r="O405" s="83"/>
      <c r="P405" s="83"/>
      <c r="Q405" s="83"/>
      <c r="R405" s="1"/>
      <c r="S405" s="84"/>
      <c r="T405" s="84"/>
      <c r="V405" s="84"/>
      <c r="W405" s="83"/>
      <c r="X405" s="83"/>
      <c r="Y405" s="83"/>
      <c r="Z405" s="1"/>
      <c r="AA405" s="1"/>
      <c r="AB405" s="3"/>
      <c r="AC405" s="84"/>
      <c r="AD405" s="84"/>
      <c r="AE405" s="84"/>
      <c r="AF405" s="85"/>
      <c r="AG405" s="86"/>
      <c r="AH405" s="86"/>
      <c r="AI405" s="86"/>
      <c r="AJ405" s="86"/>
      <c r="AK405" s="87"/>
      <c r="AL405" s="87"/>
      <c r="AM405" s="87"/>
      <c r="AN405" s="87"/>
      <c r="AO405" s="88"/>
      <c r="AP405" s="89"/>
      <c r="AQ405" s="90" t="str">
        <f t="shared" si="99"/>
        <v/>
      </c>
      <c r="AR405" s="91">
        <f t="shared" si="100"/>
        <v>2</v>
      </c>
      <c r="AS405" s="92" t="str">
        <f t="shared" si="101"/>
        <v/>
      </c>
      <c r="AT405" s="93">
        <f t="shared" si="102"/>
        <v>0</v>
      </c>
      <c r="AU405" s="93">
        <f t="shared" si="103"/>
        <v>0</v>
      </c>
      <c r="AV405" s="93" t="str">
        <f t="shared" si="104"/>
        <v>01N</v>
      </c>
      <c r="AW405" s="94" t="str">
        <f t="shared" si="105"/>
        <v/>
      </c>
      <c r="AX405" s="95">
        <f>SUMIF(Calculs!$B$2:$B$34,AW405,Calculs!$C$2:$C$34)</f>
        <v>0</v>
      </c>
      <c r="AY405" s="95">
        <f>IF(K405&lt;&gt;"",IF(LEFT(K405,1)="S", Calculs!$C$55,0),0)</f>
        <v>0</v>
      </c>
      <c r="AZ405" s="95">
        <f>IF(L405&lt;&gt;"",IF(LEFT(L405,1)="S", Calculs!$C$51,0),0)</f>
        <v>0</v>
      </c>
      <c r="BA405" s="95">
        <f>IF(M405&lt;&gt;"",IF(LEFT(M405,1)="S", Calculs!$C$52,0),0)</f>
        <v>0</v>
      </c>
      <c r="BB405" s="96" t="str">
        <f t="shared" si="106"/>
        <v/>
      </c>
      <c r="BC405" s="207" t="str">
        <f t="shared" si="107"/>
        <v/>
      </c>
      <c r="BD405" s="96">
        <f>SUMIF(Calculs!$B$2:$B$34,BB405,Calculs!$C$2:$C$34)</f>
        <v>0</v>
      </c>
      <c r="BE405" s="95">
        <f>IF(Q405&lt;&gt;"",IF(LEFT(Q405,1)="S", Calculs!$C$52,0),0)</f>
        <v>0</v>
      </c>
      <c r="BF405" s="95">
        <f>IF(R405&lt;&gt;"",IF(LEFT(R405,1)="S", Calculs!$C$51,0),0)</f>
        <v>0</v>
      </c>
      <c r="BG405" s="95">
        <f>SUMIF(Calculs!$B$41:$B$46,LEFT(S405,2),Calculs!$C$41:$C$46)</f>
        <v>0</v>
      </c>
      <c r="BH405" s="95">
        <f>IF(T405&lt;&gt;"",IF(LEFT(T405,1)="S", Calculs!$C$48,0),0)</f>
        <v>0</v>
      </c>
      <c r="BI405" s="95">
        <f>IF(W405&lt;&gt;"",IF(LEFT(W405,3)="ETT", Calculs!$C$37,0),0)</f>
        <v>0</v>
      </c>
      <c r="BJ405" s="95">
        <f>IF(X405&lt;&gt;"",IF(LEFT(X405,1)="S", Calculs!$C$51,0),0)</f>
        <v>0</v>
      </c>
      <c r="BK405" s="95">
        <f>IF(Y405&lt;&gt;"",IF(LEFT(Y405,1)="S", Calculs!$C$52,0),0)</f>
        <v>0</v>
      </c>
      <c r="BL405" s="96" t="str">
        <f t="shared" si="108"/>
        <v/>
      </c>
      <c r="BM405" s="95">
        <f>SUMIF(Calculs!$B$32:$B$36,TRIM(BL405),Calculs!$C$32:$C$36)</f>
        <v>0</v>
      </c>
      <c r="BN405" s="95">
        <f>IF(V405&lt;&gt;"",IF(LEFT(V405,1)="S", SUMIF(Calculs!$B$57:$B$61, TRIM(BL405), Calculs!$C$57:$C$61),0),0)</f>
        <v>0</v>
      </c>
      <c r="BO405" s="93" t="str">
        <f t="shared" si="109"/>
        <v>N</v>
      </c>
      <c r="BP405" s="95">
        <f t="shared" si="110"/>
        <v>0</v>
      </c>
      <c r="BQ405" s="95" t="e">
        <f t="shared" si="111"/>
        <v>#VALUE!</v>
      </c>
      <c r="BR405" s="95" t="e">
        <f t="shared" si="112"/>
        <v>#VALUE!</v>
      </c>
    </row>
    <row r="406" spans="1:70" ht="12.75" customHeight="1">
      <c r="A406" s="81"/>
      <c r="B406" s="107"/>
      <c r="C406" s="1"/>
      <c r="D406" s="1"/>
      <c r="E406" s="1"/>
      <c r="F406" s="1"/>
      <c r="G406" s="1"/>
      <c r="H406" s="34"/>
      <c r="I406" s="83"/>
      <c r="J406" s="83"/>
      <c r="K406" s="83"/>
      <c r="L406" s="83"/>
      <c r="M406" s="83"/>
      <c r="N406" s="83"/>
      <c r="O406" s="83"/>
      <c r="P406" s="83"/>
      <c r="Q406" s="83"/>
      <c r="R406" s="1"/>
      <c r="S406" s="84"/>
      <c r="T406" s="84"/>
      <c r="V406" s="84"/>
      <c r="W406" s="83"/>
      <c r="X406" s="83"/>
      <c r="Y406" s="83"/>
      <c r="Z406" s="1"/>
      <c r="AA406" s="1"/>
      <c r="AB406" s="3"/>
      <c r="AC406" s="84"/>
      <c r="AD406" s="84"/>
      <c r="AE406" s="84"/>
      <c r="AF406" s="85"/>
      <c r="AG406" s="86"/>
      <c r="AH406" s="86"/>
      <c r="AI406" s="86"/>
      <c r="AJ406" s="86"/>
      <c r="AK406" s="87"/>
      <c r="AL406" s="87"/>
      <c r="AM406" s="87"/>
      <c r="AN406" s="87"/>
      <c r="AO406" s="88"/>
      <c r="AP406" s="89"/>
      <c r="AQ406" s="90" t="str">
        <f t="shared" si="99"/>
        <v/>
      </c>
      <c r="AR406" s="91">
        <f t="shared" si="100"/>
        <v>2</v>
      </c>
      <c r="AS406" s="92" t="str">
        <f t="shared" si="101"/>
        <v/>
      </c>
      <c r="AT406" s="93">
        <f t="shared" si="102"/>
        <v>0</v>
      </c>
      <c r="AU406" s="93">
        <f t="shared" si="103"/>
        <v>0</v>
      </c>
      <c r="AV406" s="93" t="str">
        <f t="shared" si="104"/>
        <v>01N</v>
      </c>
      <c r="AW406" s="94" t="str">
        <f t="shared" si="105"/>
        <v/>
      </c>
      <c r="AX406" s="95">
        <f>SUMIF(Calculs!$B$2:$B$34,AW406,Calculs!$C$2:$C$34)</f>
        <v>0</v>
      </c>
      <c r="AY406" s="95">
        <f>IF(K406&lt;&gt;"",IF(LEFT(K406,1)="S", Calculs!$C$55,0),0)</f>
        <v>0</v>
      </c>
      <c r="AZ406" s="95">
        <f>IF(L406&lt;&gt;"",IF(LEFT(L406,1)="S", Calculs!$C$51,0),0)</f>
        <v>0</v>
      </c>
      <c r="BA406" s="95">
        <f>IF(M406&lt;&gt;"",IF(LEFT(M406,1)="S", Calculs!$C$52,0),0)</f>
        <v>0</v>
      </c>
      <c r="BB406" s="96" t="str">
        <f t="shared" si="106"/>
        <v/>
      </c>
      <c r="BC406" s="207" t="str">
        <f t="shared" si="107"/>
        <v/>
      </c>
      <c r="BD406" s="96">
        <f>SUMIF(Calculs!$B$2:$B$34,BB406,Calculs!$C$2:$C$34)</f>
        <v>0</v>
      </c>
      <c r="BE406" s="95">
        <f>IF(Q406&lt;&gt;"",IF(LEFT(Q406,1)="S", Calculs!$C$52,0),0)</f>
        <v>0</v>
      </c>
      <c r="BF406" s="95">
        <f>IF(R406&lt;&gt;"",IF(LEFT(R406,1)="S", Calculs!$C$51,0),0)</f>
        <v>0</v>
      </c>
      <c r="BG406" s="95">
        <f>SUMIF(Calculs!$B$41:$B$46,LEFT(S406,2),Calculs!$C$41:$C$46)</f>
        <v>0</v>
      </c>
      <c r="BH406" s="95">
        <f>IF(T406&lt;&gt;"",IF(LEFT(T406,1)="S", Calculs!$C$48,0),0)</f>
        <v>0</v>
      </c>
      <c r="BI406" s="95">
        <f>IF(W406&lt;&gt;"",IF(LEFT(W406,3)="ETT", Calculs!$C$37,0),0)</f>
        <v>0</v>
      </c>
      <c r="BJ406" s="95">
        <f>IF(X406&lt;&gt;"",IF(LEFT(X406,1)="S", Calculs!$C$51,0),0)</f>
        <v>0</v>
      </c>
      <c r="BK406" s="95">
        <f>IF(Y406&lt;&gt;"",IF(LEFT(Y406,1)="S", Calculs!$C$52,0),0)</f>
        <v>0</v>
      </c>
      <c r="BL406" s="96" t="str">
        <f t="shared" si="108"/>
        <v/>
      </c>
      <c r="BM406" s="95">
        <f>SUMIF(Calculs!$B$32:$B$36,TRIM(BL406),Calculs!$C$32:$C$36)</f>
        <v>0</v>
      </c>
      <c r="BN406" s="95">
        <f>IF(V406&lt;&gt;"",IF(LEFT(V406,1)="S", SUMIF(Calculs!$B$57:$B$61, TRIM(BL406), Calculs!$C$57:$C$61),0),0)</f>
        <v>0</v>
      </c>
      <c r="BO406" s="93" t="str">
        <f t="shared" si="109"/>
        <v>N</v>
      </c>
      <c r="BP406" s="95">
        <f t="shared" si="110"/>
        <v>0</v>
      </c>
      <c r="BQ406" s="95" t="e">
        <f t="shared" si="111"/>
        <v>#VALUE!</v>
      </c>
      <c r="BR406" s="95" t="e">
        <f t="shared" si="112"/>
        <v>#VALUE!</v>
      </c>
    </row>
    <row r="407" spans="1:70" ht="12.75" customHeight="1">
      <c r="A407" s="81"/>
      <c r="B407" s="107"/>
      <c r="C407" s="1"/>
      <c r="D407" s="1"/>
      <c r="E407" s="1"/>
      <c r="F407" s="1"/>
      <c r="G407" s="1"/>
      <c r="H407" s="34"/>
      <c r="I407" s="83"/>
      <c r="J407" s="83"/>
      <c r="K407" s="83"/>
      <c r="L407" s="83"/>
      <c r="M407" s="83"/>
      <c r="N407" s="83"/>
      <c r="O407" s="83"/>
      <c r="P407" s="83"/>
      <c r="Q407" s="83"/>
      <c r="R407" s="1"/>
      <c r="S407" s="84"/>
      <c r="T407" s="84"/>
      <c r="V407" s="84"/>
      <c r="W407" s="83"/>
      <c r="X407" s="83"/>
      <c r="Y407" s="83"/>
      <c r="Z407" s="1"/>
      <c r="AA407" s="1"/>
      <c r="AB407" s="3"/>
      <c r="AC407" s="84"/>
      <c r="AD407" s="84"/>
      <c r="AE407" s="84"/>
      <c r="AF407" s="85"/>
      <c r="AG407" s="86"/>
      <c r="AH407" s="86"/>
      <c r="AI407" s="86"/>
      <c r="AJ407" s="86"/>
      <c r="AK407" s="87"/>
      <c r="AL407" s="87"/>
      <c r="AM407" s="87"/>
      <c r="AN407" s="87"/>
      <c r="AO407" s="88"/>
      <c r="AP407" s="89"/>
      <c r="AQ407" s="90" t="str">
        <f t="shared" si="99"/>
        <v/>
      </c>
      <c r="AR407" s="91">
        <f t="shared" si="100"/>
        <v>2</v>
      </c>
      <c r="AS407" s="92" t="str">
        <f t="shared" si="101"/>
        <v/>
      </c>
      <c r="AT407" s="93">
        <f t="shared" si="102"/>
        <v>0</v>
      </c>
      <c r="AU407" s="93">
        <f t="shared" si="103"/>
        <v>0</v>
      </c>
      <c r="AV407" s="93" t="str">
        <f t="shared" si="104"/>
        <v>01N</v>
      </c>
      <c r="AW407" s="94" t="str">
        <f t="shared" si="105"/>
        <v/>
      </c>
      <c r="AX407" s="95">
        <f>SUMIF(Calculs!$B$2:$B$34,AW407,Calculs!$C$2:$C$34)</f>
        <v>0</v>
      </c>
      <c r="AY407" s="95">
        <f>IF(K407&lt;&gt;"",IF(LEFT(K407,1)="S", Calculs!$C$55,0),0)</f>
        <v>0</v>
      </c>
      <c r="AZ407" s="95">
        <f>IF(L407&lt;&gt;"",IF(LEFT(L407,1)="S", Calculs!$C$51,0),0)</f>
        <v>0</v>
      </c>
      <c r="BA407" s="95">
        <f>IF(M407&lt;&gt;"",IF(LEFT(M407,1)="S", Calculs!$C$52,0),0)</f>
        <v>0</v>
      </c>
      <c r="BB407" s="96" t="str">
        <f t="shared" si="106"/>
        <v/>
      </c>
      <c r="BC407" s="207" t="str">
        <f t="shared" si="107"/>
        <v/>
      </c>
      <c r="BD407" s="96">
        <f>SUMIF(Calculs!$B$2:$B$34,BB407,Calculs!$C$2:$C$34)</f>
        <v>0</v>
      </c>
      <c r="BE407" s="95">
        <f>IF(Q407&lt;&gt;"",IF(LEFT(Q407,1)="S", Calculs!$C$52,0),0)</f>
        <v>0</v>
      </c>
      <c r="BF407" s="95">
        <f>IF(R407&lt;&gt;"",IF(LEFT(R407,1)="S", Calculs!$C$51,0),0)</f>
        <v>0</v>
      </c>
      <c r="BG407" s="95">
        <f>SUMIF(Calculs!$B$41:$B$46,LEFT(S407,2),Calculs!$C$41:$C$46)</f>
        <v>0</v>
      </c>
      <c r="BH407" s="95">
        <f>IF(T407&lt;&gt;"",IF(LEFT(T407,1)="S", Calculs!$C$48,0),0)</f>
        <v>0</v>
      </c>
      <c r="BI407" s="95">
        <f>IF(W407&lt;&gt;"",IF(LEFT(W407,3)="ETT", Calculs!$C$37,0),0)</f>
        <v>0</v>
      </c>
      <c r="BJ407" s="95">
        <f>IF(X407&lt;&gt;"",IF(LEFT(X407,1)="S", Calculs!$C$51,0),0)</f>
        <v>0</v>
      </c>
      <c r="BK407" s="95">
        <f>IF(Y407&lt;&gt;"",IF(LEFT(Y407,1)="S", Calculs!$C$52,0),0)</f>
        <v>0</v>
      </c>
      <c r="BL407" s="96" t="str">
        <f t="shared" si="108"/>
        <v/>
      </c>
      <c r="BM407" s="95">
        <f>SUMIF(Calculs!$B$32:$B$36,TRIM(BL407),Calculs!$C$32:$C$36)</f>
        <v>0</v>
      </c>
      <c r="BN407" s="95">
        <f>IF(V407&lt;&gt;"",IF(LEFT(V407,1)="S", SUMIF(Calculs!$B$57:$B$61, TRIM(BL407), Calculs!$C$57:$C$61),0),0)</f>
        <v>0</v>
      </c>
      <c r="BO407" s="93" t="str">
        <f t="shared" si="109"/>
        <v>N</v>
      </c>
      <c r="BP407" s="95">
        <f t="shared" si="110"/>
        <v>0</v>
      </c>
      <c r="BQ407" s="95" t="e">
        <f t="shared" si="111"/>
        <v>#VALUE!</v>
      </c>
      <c r="BR407" s="95" t="e">
        <f t="shared" si="112"/>
        <v>#VALUE!</v>
      </c>
    </row>
    <row r="408" spans="1:70" ht="12.75" customHeight="1">
      <c r="A408" s="81"/>
      <c r="B408" s="107"/>
      <c r="C408" s="1"/>
      <c r="D408" s="1"/>
      <c r="E408" s="1"/>
      <c r="F408" s="1"/>
      <c r="G408" s="1"/>
      <c r="H408" s="34"/>
      <c r="I408" s="83"/>
      <c r="J408" s="83"/>
      <c r="K408" s="83"/>
      <c r="L408" s="83"/>
      <c r="M408" s="83"/>
      <c r="N408" s="83"/>
      <c r="O408" s="83"/>
      <c r="P408" s="83"/>
      <c r="Q408" s="83"/>
      <c r="R408" s="1"/>
      <c r="S408" s="84"/>
      <c r="T408" s="84"/>
      <c r="V408" s="84"/>
      <c r="W408" s="83"/>
      <c r="X408" s="83"/>
      <c r="Y408" s="83"/>
      <c r="Z408" s="1"/>
      <c r="AA408" s="1"/>
      <c r="AB408" s="3"/>
      <c r="AC408" s="84"/>
      <c r="AD408" s="84"/>
      <c r="AE408" s="84"/>
      <c r="AF408" s="85"/>
      <c r="AG408" s="86"/>
      <c r="AH408" s="86"/>
      <c r="AI408" s="86"/>
      <c r="AJ408" s="86"/>
      <c r="AK408" s="87"/>
      <c r="AL408" s="87"/>
      <c r="AM408" s="87"/>
      <c r="AN408" s="87"/>
      <c r="AO408" s="88"/>
      <c r="AP408" s="89"/>
      <c r="AQ408" s="90" t="str">
        <f t="shared" si="99"/>
        <v/>
      </c>
      <c r="AR408" s="91">
        <f t="shared" si="100"/>
        <v>2</v>
      </c>
      <c r="AS408" s="92" t="str">
        <f t="shared" si="101"/>
        <v/>
      </c>
      <c r="AT408" s="93">
        <f t="shared" si="102"/>
        <v>0</v>
      </c>
      <c r="AU408" s="93">
        <f t="shared" si="103"/>
        <v>0</v>
      </c>
      <c r="AV408" s="93" t="str">
        <f t="shared" si="104"/>
        <v>01N</v>
      </c>
      <c r="AW408" s="94" t="str">
        <f t="shared" si="105"/>
        <v/>
      </c>
      <c r="AX408" s="95">
        <f>SUMIF(Calculs!$B$2:$B$34,AW408,Calculs!$C$2:$C$34)</f>
        <v>0</v>
      </c>
      <c r="AY408" s="95">
        <f>IF(K408&lt;&gt;"",IF(LEFT(K408,1)="S", Calculs!$C$55,0),0)</f>
        <v>0</v>
      </c>
      <c r="AZ408" s="95">
        <f>IF(L408&lt;&gt;"",IF(LEFT(L408,1)="S", Calculs!$C$51,0),0)</f>
        <v>0</v>
      </c>
      <c r="BA408" s="95">
        <f>IF(M408&lt;&gt;"",IF(LEFT(M408,1)="S", Calculs!$C$52,0),0)</f>
        <v>0</v>
      </c>
      <c r="BB408" s="96" t="str">
        <f t="shared" si="106"/>
        <v/>
      </c>
      <c r="BC408" s="207" t="str">
        <f t="shared" si="107"/>
        <v/>
      </c>
      <c r="BD408" s="96">
        <f>SUMIF(Calculs!$B$2:$B$34,BB408,Calculs!$C$2:$C$34)</f>
        <v>0</v>
      </c>
      <c r="BE408" s="95">
        <f>IF(Q408&lt;&gt;"",IF(LEFT(Q408,1)="S", Calculs!$C$52,0),0)</f>
        <v>0</v>
      </c>
      <c r="BF408" s="95">
        <f>IF(R408&lt;&gt;"",IF(LEFT(R408,1)="S", Calculs!$C$51,0),0)</f>
        <v>0</v>
      </c>
      <c r="BG408" s="95">
        <f>SUMIF(Calculs!$B$41:$B$46,LEFT(S408,2),Calculs!$C$41:$C$46)</f>
        <v>0</v>
      </c>
      <c r="BH408" s="95">
        <f>IF(T408&lt;&gt;"",IF(LEFT(T408,1)="S", Calculs!$C$48,0),0)</f>
        <v>0</v>
      </c>
      <c r="BI408" s="95">
        <f>IF(W408&lt;&gt;"",IF(LEFT(W408,3)="ETT", Calculs!$C$37,0),0)</f>
        <v>0</v>
      </c>
      <c r="BJ408" s="95">
        <f>IF(X408&lt;&gt;"",IF(LEFT(X408,1)="S", Calculs!$C$51,0),0)</f>
        <v>0</v>
      </c>
      <c r="BK408" s="95">
        <f>IF(Y408&lt;&gt;"",IF(LEFT(Y408,1)="S", Calculs!$C$52,0),0)</f>
        <v>0</v>
      </c>
      <c r="BL408" s="96" t="str">
        <f t="shared" si="108"/>
        <v/>
      </c>
      <c r="BM408" s="95">
        <f>SUMIF(Calculs!$B$32:$B$36,TRIM(BL408),Calculs!$C$32:$C$36)</f>
        <v>0</v>
      </c>
      <c r="BN408" s="95">
        <f>IF(V408&lt;&gt;"",IF(LEFT(V408,1)="S", SUMIF(Calculs!$B$57:$B$61, TRIM(BL408), Calculs!$C$57:$C$61),0),0)</f>
        <v>0</v>
      </c>
      <c r="BO408" s="93" t="str">
        <f t="shared" si="109"/>
        <v>N</v>
      </c>
      <c r="BP408" s="95">
        <f t="shared" si="110"/>
        <v>0</v>
      </c>
      <c r="BQ408" s="95" t="e">
        <f t="shared" si="111"/>
        <v>#VALUE!</v>
      </c>
      <c r="BR408" s="95" t="e">
        <f t="shared" si="112"/>
        <v>#VALUE!</v>
      </c>
    </row>
    <row r="409" spans="1:70" ht="12.75" customHeight="1">
      <c r="A409" s="81"/>
      <c r="B409" s="107"/>
      <c r="C409" s="1"/>
      <c r="D409" s="1"/>
      <c r="E409" s="1"/>
      <c r="F409" s="1"/>
      <c r="G409" s="1"/>
      <c r="H409" s="34"/>
      <c r="I409" s="83"/>
      <c r="J409" s="83"/>
      <c r="K409" s="83"/>
      <c r="L409" s="83"/>
      <c r="M409" s="83"/>
      <c r="N409" s="83"/>
      <c r="O409" s="83"/>
      <c r="P409" s="83"/>
      <c r="Q409" s="83"/>
      <c r="R409" s="1"/>
      <c r="S409" s="84"/>
      <c r="T409" s="84"/>
      <c r="V409" s="84"/>
      <c r="W409" s="83"/>
      <c r="X409" s="83"/>
      <c r="Y409" s="83"/>
      <c r="Z409" s="1"/>
      <c r="AA409" s="1"/>
      <c r="AB409" s="3"/>
      <c r="AC409" s="84"/>
      <c r="AD409" s="84"/>
      <c r="AE409" s="84"/>
      <c r="AF409" s="85"/>
      <c r="AG409" s="86"/>
      <c r="AH409" s="86"/>
      <c r="AI409" s="86"/>
      <c r="AJ409" s="86"/>
      <c r="AK409" s="87"/>
      <c r="AL409" s="87"/>
      <c r="AM409" s="87"/>
      <c r="AN409" s="87"/>
      <c r="AO409" s="88"/>
      <c r="AP409" s="89"/>
      <c r="AQ409" s="90" t="str">
        <f t="shared" si="99"/>
        <v/>
      </c>
      <c r="AR409" s="91">
        <f t="shared" si="100"/>
        <v>2</v>
      </c>
      <c r="AS409" s="92" t="str">
        <f t="shared" si="101"/>
        <v/>
      </c>
      <c r="AT409" s="93">
        <f t="shared" si="102"/>
        <v>0</v>
      </c>
      <c r="AU409" s="93">
        <f t="shared" si="103"/>
        <v>0</v>
      </c>
      <c r="AV409" s="93" t="str">
        <f t="shared" si="104"/>
        <v>01N</v>
      </c>
      <c r="AW409" s="94" t="str">
        <f t="shared" si="105"/>
        <v/>
      </c>
      <c r="AX409" s="95">
        <f>SUMIF(Calculs!$B$2:$B$34,AW409,Calculs!$C$2:$C$34)</f>
        <v>0</v>
      </c>
      <c r="AY409" s="95">
        <f>IF(K409&lt;&gt;"",IF(LEFT(K409,1)="S", Calculs!$C$55,0),0)</f>
        <v>0</v>
      </c>
      <c r="AZ409" s="95">
        <f>IF(L409&lt;&gt;"",IF(LEFT(L409,1)="S", Calculs!$C$51,0),0)</f>
        <v>0</v>
      </c>
      <c r="BA409" s="95">
        <f>IF(M409&lt;&gt;"",IF(LEFT(M409,1)="S", Calculs!$C$52,0),0)</f>
        <v>0</v>
      </c>
      <c r="BB409" s="96" t="str">
        <f t="shared" si="106"/>
        <v/>
      </c>
      <c r="BC409" s="207" t="str">
        <f t="shared" si="107"/>
        <v/>
      </c>
      <c r="BD409" s="96">
        <f>SUMIF(Calculs!$B$2:$B$34,BB409,Calculs!$C$2:$C$34)</f>
        <v>0</v>
      </c>
      <c r="BE409" s="95">
        <f>IF(Q409&lt;&gt;"",IF(LEFT(Q409,1)="S", Calculs!$C$52,0),0)</f>
        <v>0</v>
      </c>
      <c r="BF409" s="95">
        <f>IF(R409&lt;&gt;"",IF(LEFT(R409,1)="S", Calculs!$C$51,0),0)</f>
        <v>0</v>
      </c>
      <c r="BG409" s="95">
        <f>SUMIF(Calculs!$B$41:$B$46,LEFT(S409,2),Calculs!$C$41:$C$46)</f>
        <v>0</v>
      </c>
      <c r="BH409" s="95">
        <f>IF(T409&lt;&gt;"",IF(LEFT(T409,1)="S", Calculs!$C$48,0),0)</f>
        <v>0</v>
      </c>
      <c r="BI409" s="95">
        <f>IF(W409&lt;&gt;"",IF(LEFT(W409,3)="ETT", Calculs!$C$37,0),0)</f>
        <v>0</v>
      </c>
      <c r="BJ409" s="95">
        <f>IF(X409&lt;&gt;"",IF(LEFT(X409,1)="S", Calculs!$C$51,0),0)</f>
        <v>0</v>
      </c>
      <c r="BK409" s="95">
        <f>IF(Y409&lt;&gt;"",IF(LEFT(Y409,1)="S", Calculs!$C$52,0),0)</f>
        <v>0</v>
      </c>
      <c r="BL409" s="96" t="str">
        <f t="shared" si="108"/>
        <v/>
      </c>
      <c r="BM409" s="95">
        <f>SUMIF(Calculs!$B$32:$B$36,TRIM(BL409),Calculs!$C$32:$C$36)</f>
        <v>0</v>
      </c>
      <c r="BN409" s="95">
        <f>IF(V409&lt;&gt;"",IF(LEFT(V409,1)="S", SUMIF(Calculs!$B$57:$B$61, TRIM(BL409), Calculs!$C$57:$C$61),0),0)</f>
        <v>0</v>
      </c>
      <c r="BO409" s="93" t="str">
        <f t="shared" si="109"/>
        <v>N</v>
      </c>
      <c r="BP409" s="95">
        <f t="shared" si="110"/>
        <v>0</v>
      </c>
      <c r="BQ409" s="95" t="e">
        <f t="shared" si="111"/>
        <v>#VALUE!</v>
      </c>
      <c r="BR409" s="95" t="e">
        <f t="shared" si="112"/>
        <v>#VALUE!</v>
      </c>
    </row>
    <row r="410" spans="1:70" ht="12.75" customHeight="1">
      <c r="A410" s="81"/>
      <c r="B410" s="107"/>
      <c r="C410" s="1"/>
      <c r="D410" s="1"/>
      <c r="E410" s="1"/>
      <c r="F410" s="1"/>
      <c r="G410" s="1"/>
      <c r="H410" s="34"/>
      <c r="I410" s="83"/>
      <c r="J410" s="83"/>
      <c r="K410" s="83"/>
      <c r="L410" s="83"/>
      <c r="M410" s="83"/>
      <c r="N410" s="83"/>
      <c r="O410" s="83"/>
      <c r="P410" s="83"/>
      <c r="Q410" s="83"/>
      <c r="R410" s="1"/>
      <c r="S410" s="84"/>
      <c r="T410" s="84"/>
      <c r="V410" s="84"/>
      <c r="W410" s="83"/>
      <c r="X410" s="83"/>
      <c r="Y410" s="83"/>
      <c r="Z410" s="1"/>
      <c r="AA410" s="1"/>
      <c r="AB410" s="3"/>
      <c r="AC410" s="84"/>
      <c r="AD410" s="84"/>
      <c r="AE410" s="84"/>
      <c r="AF410" s="85"/>
      <c r="AG410" s="86"/>
      <c r="AH410" s="86"/>
      <c r="AI410" s="86"/>
      <c r="AJ410" s="86"/>
      <c r="AK410" s="87"/>
      <c r="AL410" s="87"/>
      <c r="AM410" s="87"/>
      <c r="AN410" s="87"/>
      <c r="AO410" s="88"/>
      <c r="AP410" s="89"/>
      <c r="AQ410" s="90" t="str">
        <f t="shared" si="99"/>
        <v/>
      </c>
      <c r="AR410" s="91">
        <f t="shared" si="100"/>
        <v>2</v>
      </c>
      <c r="AS410" s="92" t="str">
        <f t="shared" si="101"/>
        <v/>
      </c>
      <c r="AT410" s="93">
        <f t="shared" si="102"/>
        <v>0</v>
      </c>
      <c r="AU410" s="93">
        <f t="shared" si="103"/>
        <v>0</v>
      </c>
      <c r="AV410" s="93" t="str">
        <f t="shared" si="104"/>
        <v>01N</v>
      </c>
      <c r="AW410" s="94" t="str">
        <f t="shared" si="105"/>
        <v/>
      </c>
      <c r="AX410" s="95">
        <f>SUMIF(Calculs!$B$2:$B$34,AW410,Calculs!$C$2:$C$34)</f>
        <v>0</v>
      </c>
      <c r="AY410" s="95">
        <f>IF(K410&lt;&gt;"",IF(LEFT(K410,1)="S", Calculs!$C$55,0),0)</f>
        <v>0</v>
      </c>
      <c r="AZ410" s="95">
        <f>IF(L410&lt;&gt;"",IF(LEFT(L410,1)="S", Calculs!$C$51,0),0)</f>
        <v>0</v>
      </c>
      <c r="BA410" s="95">
        <f>IF(M410&lt;&gt;"",IF(LEFT(M410,1)="S", Calculs!$C$52,0),0)</f>
        <v>0</v>
      </c>
      <c r="BB410" s="96" t="str">
        <f t="shared" si="106"/>
        <v/>
      </c>
      <c r="BC410" s="207" t="str">
        <f t="shared" si="107"/>
        <v/>
      </c>
      <c r="BD410" s="96">
        <f>SUMIF(Calculs!$B$2:$B$34,BB410,Calculs!$C$2:$C$34)</f>
        <v>0</v>
      </c>
      <c r="BE410" s="95">
        <f>IF(Q410&lt;&gt;"",IF(LEFT(Q410,1)="S", Calculs!$C$52,0),0)</f>
        <v>0</v>
      </c>
      <c r="BF410" s="95">
        <f>IF(R410&lt;&gt;"",IF(LEFT(R410,1)="S", Calculs!$C$51,0),0)</f>
        <v>0</v>
      </c>
      <c r="BG410" s="95">
        <f>SUMIF(Calculs!$B$41:$B$46,LEFT(S410,2),Calculs!$C$41:$C$46)</f>
        <v>0</v>
      </c>
      <c r="BH410" s="95">
        <f>IF(T410&lt;&gt;"",IF(LEFT(T410,1)="S", Calculs!$C$48,0),0)</f>
        <v>0</v>
      </c>
      <c r="BI410" s="95">
        <f>IF(W410&lt;&gt;"",IF(LEFT(W410,3)="ETT", Calculs!$C$37,0),0)</f>
        <v>0</v>
      </c>
      <c r="BJ410" s="95">
        <f>IF(X410&lt;&gt;"",IF(LEFT(X410,1)="S", Calculs!$C$51,0),0)</f>
        <v>0</v>
      </c>
      <c r="BK410" s="95">
        <f>IF(Y410&lt;&gt;"",IF(LEFT(Y410,1)="S", Calculs!$C$52,0),0)</f>
        <v>0</v>
      </c>
      <c r="BL410" s="96" t="str">
        <f t="shared" si="108"/>
        <v/>
      </c>
      <c r="BM410" s="95">
        <f>SUMIF(Calculs!$B$32:$B$36,TRIM(BL410),Calculs!$C$32:$C$36)</f>
        <v>0</v>
      </c>
      <c r="BN410" s="95">
        <f>IF(V410&lt;&gt;"",IF(LEFT(V410,1)="S", SUMIF(Calculs!$B$57:$B$61, TRIM(BL410), Calculs!$C$57:$C$61),0),0)</f>
        <v>0</v>
      </c>
      <c r="BO410" s="93" t="str">
        <f t="shared" si="109"/>
        <v>N</v>
      </c>
      <c r="BP410" s="95">
        <f t="shared" si="110"/>
        <v>0</v>
      </c>
      <c r="BQ410" s="95" t="e">
        <f t="shared" si="111"/>
        <v>#VALUE!</v>
      </c>
      <c r="BR410" s="95" t="e">
        <f t="shared" si="112"/>
        <v>#VALUE!</v>
      </c>
    </row>
    <row r="411" spans="1:70" ht="12.75" customHeight="1">
      <c r="A411" s="81"/>
      <c r="B411" s="107"/>
      <c r="C411" s="1"/>
      <c r="D411" s="1"/>
      <c r="E411" s="1"/>
      <c r="F411" s="1"/>
      <c r="G411" s="1"/>
      <c r="H411" s="34"/>
      <c r="I411" s="83"/>
      <c r="J411" s="83"/>
      <c r="K411" s="83"/>
      <c r="L411" s="83"/>
      <c r="M411" s="83"/>
      <c r="N411" s="83"/>
      <c r="O411" s="83"/>
      <c r="P411" s="83"/>
      <c r="Q411" s="83"/>
      <c r="R411" s="1"/>
      <c r="S411" s="84"/>
      <c r="T411" s="84"/>
      <c r="V411" s="84"/>
      <c r="W411" s="83"/>
      <c r="X411" s="83"/>
      <c r="Y411" s="83"/>
      <c r="Z411" s="1"/>
      <c r="AA411" s="1"/>
      <c r="AB411" s="3"/>
      <c r="AC411" s="84"/>
      <c r="AD411" s="84"/>
      <c r="AE411" s="84"/>
      <c r="AF411" s="85"/>
      <c r="AG411" s="86"/>
      <c r="AH411" s="86"/>
      <c r="AI411" s="86"/>
      <c r="AJ411" s="86"/>
      <c r="AK411" s="87"/>
      <c r="AL411" s="87"/>
      <c r="AM411" s="87"/>
      <c r="AN411" s="87"/>
      <c r="AO411" s="88"/>
      <c r="AP411" s="89"/>
      <c r="AQ411" s="90" t="str">
        <f t="shared" si="99"/>
        <v/>
      </c>
      <c r="AR411" s="91">
        <f t="shared" si="100"/>
        <v>2</v>
      </c>
      <c r="AS411" s="92" t="str">
        <f t="shared" si="101"/>
        <v/>
      </c>
      <c r="AT411" s="93">
        <f t="shared" si="102"/>
        <v>0</v>
      </c>
      <c r="AU411" s="93">
        <f t="shared" si="103"/>
        <v>0</v>
      </c>
      <c r="AV411" s="93" t="str">
        <f t="shared" si="104"/>
        <v>01N</v>
      </c>
      <c r="AW411" s="94" t="str">
        <f t="shared" si="105"/>
        <v/>
      </c>
      <c r="AX411" s="95">
        <f>SUMIF(Calculs!$B$2:$B$34,AW411,Calculs!$C$2:$C$34)</f>
        <v>0</v>
      </c>
      <c r="AY411" s="95">
        <f>IF(K411&lt;&gt;"",IF(LEFT(K411,1)="S", Calculs!$C$55,0),0)</f>
        <v>0</v>
      </c>
      <c r="AZ411" s="95">
        <f>IF(L411&lt;&gt;"",IF(LEFT(L411,1)="S", Calculs!$C$51,0),0)</f>
        <v>0</v>
      </c>
      <c r="BA411" s="95">
        <f>IF(M411&lt;&gt;"",IF(LEFT(M411,1)="S", Calculs!$C$52,0),0)</f>
        <v>0</v>
      </c>
      <c r="BB411" s="96" t="str">
        <f t="shared" si="106"/>
        <v/>
      </c>
      <c r="BC411" s="207" t="str">
        <f t="shared" si="107"/>
        <v/>
      </c>
      <c r="BD411" s="96">
        <f>SUMIF(Calculs!$B$2:$B$34,BB411,Calculs!$C$2:$C$34)</f>
        <v>0</v>
      </c>
      <c r="BE411" s="95">
        <f>IF(Q411&lt;&gt;"",IF(LEFT(Q411,1)="S", Calculs!$C$52,0),0)</f>
        <v>0</v>
      </c>
      <c r="BF411" s="95">
        <f>IF(R411&lt;&gt;"",IF(LEFT(R411,1)="S", Calculs!$C$51,0),0)</f>
        <v>0</v>
      </c>
      <c r="BG411" s="95">
        <f>SUMIF(Calculs!$B$41:$B$46,LEFT(S411,2),Calculs!$C$41:$C$46)</f>
        <v>0</v>
      </c>
      <c r="BH411" s="95">
        <f>IF(T411&lt;&gt;"",IF(LEFT(T411,1)="S", Calculs!$C$48,0),0)</f>
        <v>0</v>
      </c>
      <c r="BI411" s="95">
        <f>IF(W411&lt;&gt;"",IF(LEFT(W411,3)="ETT", Calculs!$C$37,0),0)</f>
        <v>0</v>
      </c>
      <c r="BJ411" s="95">
        <f>IF(X411&lt;&gt;"",IF(LEFT(X411,1)="S", Calculs!$C$51,0),0)</f>
        <v>0</v>
      </c>
      <c r="BK411" s="95">
        <f>IF(Y411&lt;&gt;"",IF(LEFT(Y411,1)="S", Calculs!$C$52,0),0)</f>
        <v>0</v>
      </c>
      <c r="BL411" s="96" t="str">
        <f t="shared" si="108"/>
        <v/>
      </c>
      <c r="BM411" s="95">
        <f>SUMIF(Calculs!$B$32:$B$36,TRIM(BL411),Calculs!$C$32:$C$36)</f>
        <v>0</v>
      </c>
      <c r="BN411" s="95">
        <f>IF(V411&lt;&gt;"",IF(LEFT(V411,1)="S", SUMIF(Calculs!$B$57:$B$61, TRIM(BL411), Calculs!$C$57:$C$61),0),0)</f>
        <v>0</v>
      </c>
      <c r="BO411" s="93" t="str">
        <f t="shared" si="109"/>
        <v>N</v>
      </c>
      <c r="BP411" s="95">
        <f t="shared" si="110"/>
        <v>0</v>
      </c>
      <c r="BQ411" s="95" t="e">
        <f t="shared" si="111"/>
        <v>#VALUE!</v>
      </c>
      <c r="BR411" s="95" t="e">
        <f t="shared" si="112"/>
        <v>#VALUE!</v>
      </c>
    </row>
    <row r="412" spans="1:70" ht="12.75" customHeight="1">
      <c r="A412" s="81"/>
      <c r="B412" s="107"/>
      <c r="C412" s="1"/>
      <c r="D412" s="1"/>
      <c r="E412" s="1"/>
      <c r="F412" s="1"/>
      <c r="G412" s="1"/>
      <c r="H412" s="34"/>
      <c r="I412" s="83"/>
      <c r="J412" s="83"/>
      <c r="K412" s="83"/>
      <c r="L412" s="83"/>
      <c r="M412" s="83"/>
      <c r="N412" s="83"/>
      <c r="O412" s="83"/>
      <c r="P412" s="83"/>
      <c r="Q412" s="83"/>
      <c r="R412" s="1"/>
      <c r="S412" s="84"/>
      <c r="T412" s="84"/>
      <c r="V412" s="84"/>
      <c r="W412" s="83"/>
      <c r="X412" s="83"/>
      <c r="Y412" s="83"/>
      <c r="Z412" s="1"/>
      <c r="AA412" s="1"/>
      <c r="AB412" s="3"/>
      <c r="AC412" s="84"/>
      <c r="AD412" s="84"/>
      <c r="AE412" s="84"/>
      <c r="AF412" s="85"/>
      <c r="AG412" s="86"/>
      <c r="AH412" s="86"/>
      <c r="AI412" s="86"/>
      <c r="AJ412" s="86"/>
      <c r="AK412" s="87"/>
      <c r="AL412" s="87"/>
      <c r="AM412" s="87"/>
      <c r="AN412" s="87"/>
      <c r="AO412" s="88"/>
      <c r="AP412" s="89"/>
      <c r="AQ412" s="90" t="str">
        <f t="shared" si="99"/>
        <v/>
      </c>
      <c r="AR412" s="91">
        <f t="shared" si="100"/>
        <v>2</v>
      </c>
      <c r="AS412" s="92" t="str">
        <f t="shared" si="101"/>
        <v/>
      </c>
      <c r="AT412" s="93">
        <f t="shared" si="102"/>
        <v>0</v>
      </c>
      <c r="AU412" s="93">
        <f t="shared" si="103"/>
        <v>0</v>
      </c>
      <c r="AV412" s="93" t="str">
        <f t="shared" si="104"/>
        <v>01N</v>
      </c>
      <c r="AW412" s="94" t="str">
        <f t="shared" si="105"/>
        <v/>
      </c>
      <c r="AX412" s="95">
        <f>SUMIF(Calculs!$B$2:$B$34,AW412,Calculs!$C$2:$C$34)</f>
        <v>0</v>
      </c>
      <c r="AY412" s="95">
        <f>IF(K412&lt;&gt;"",IF(LEFT(K412,1)="S", Calculs!$C$55,0),0)</f>
        <v>0</v>
      </c>
      <c r="AZ412" s="95">
        <f>IF(L412&lt;&gt;"",IF(LEFT(L412,1)="S", Calculs!$C$51,0),0)</f>
        <v>0</v>
      </c>
      <c r="BA412" s="95">
        <f>IF(M412&lt;&gt;"",IF(LEFT(M412,1)="S", Calculs!$C$52,0),0)</f>
        <v>0</v>
      </c>
      <c r="BB412" s="96" t="str">
        <f t="shared" si="106"/>
        <v/>
      </c>
      <c r="BC412" s="207" t="str">
        <f t="shared" si="107"/>
        <v/>
      </c>
      <c r="BD412" s="96">
        <f>SUMIF(Calculs!$B$2:$B$34,BB412,Calculs!$C$2:$C$34)</f>
        <v>0</v>
      </c>
      <c r="BE412" s="95">
        <f>IF(Q412&lt;&gt;"",IF(LEFT(Q412,1)="S", Calculs!$C$52,0),0)</f>
        <v>0</v>
      </c>
      <c r="BF412" s="95">
        <f>IF(R412&lt;&gt;"",IF(LEFT(R412,1)="S", Calculs!$C$51,0),0)</f>
        <v>0</v>
      </c>
      <c r="BG412" s="95">
        <f>SUMIF(Calculs!$B$41:$B$46,LEFT(S412,2),Calculs!$C$41:$C$46)</f>
        <v>0</v>
      </c>
      <c r="BH412" s="95">
        <f>IF(T412&lt;&gt;"",IF(LEFT(T412,1)="S", Calculs!$C$48,0),0)</f>
        <v>0</v>
      </c>
      <c r="BI412" s="95">
        <f>IF(W412&lt;&gt;"",IF(LEFT(W412,3)="ETT", Calculs!$C$37,0),0)</f>
        <v>0</v>
      </c>
      <c r="BJ412" s="95">
        <f>IF(X412&lt;&gt;"",IF(LEFT(X412,1)="S", Calculs!$C$51,0),0)</f>
        <v>0</v>
      </c>
      <c r="BK412" s="95">
        <f>IF(Y412&lt;&gt;"",IF(LEFT(Y412,1)="S", Calculs!$C$52,0),0)</f>
        <v>0</v>
      </c>
      <c r="BL412" s="96" t="str">
        <f t="shared" si="108"/>
        <v/>
      </c>
      <c r="BM412" s="95">
        <f>SUMIF(Calculs!$B$32:$B$36,TRIM(BL412),Calculs!$C$32:$C$36)</f>
        <v>0</v>
      </c>
      <c r="BN412" s="95">
        <f>IF(V412&lt;&gt;"",IF(LEFT(V412,1)="S", SUMIF(Calculs!$B$57:$B$61, TRIM(BL412), Calculs!$C$57:$C$61),0),0)</f>
        <v>0</v>
      </c>
      <c r="BO412" s="93" t="str">
        <f t="shared" si="109"/>
        <v>N</v>
      </c>
      <c r="BP412" s="95">
        <f t="shared" si="110"/>
        <v>0</v>
      </c>
      <c r="BQ412" s="95" t="e">
        <f t="shared" si="111"/>
        <v>#VALUE!</v>
      </c>
      <c r="BR412" s="95" t="e">
        <f t="shared" si="112"/>
        <v>#VALUE!</v>
      </c>
    </row>
    <row r="413" spans="1:70" ht="12.75" customHeight="1">
      <c r="A413" s="81"/>
      <c r="B413" s="107"/>
      <c r="C413" s="1"/>
      <c r="D413" s="1"/>
      <c r="E413" s="1"/>
      <c r="F413" s="1"/>
      <c r="G413" s="1"/>
      <c r="H413" s="34"/>
      <c r="I413" s="83"/>
      <c r="J413" s="83"/>
      <c r="K413" s="83"/>
      <c r="L413" s="83"/>
      <c r="M413" s="83"/>
      <c r="N413" s="83"/>
      <c r="O413" s="83"/>
      <c r="P413" s="83"/>
      <c r="Q413" s="83"/>
      <c r="R413" s="1"/>
      <c r="S413" s="84"/>
      <c r="T413" s="84"/>
      <c r="V413" s="84"/>
      <c r="W413" s="83"/>
      <c r="X413" s="83"/>
      <c r="Y413" s="83"/>
      <c r="Z413" s="1"/>
      <c r="AA413" s="1"/>
      <c r="AB413" s="3"/>
      <c r="AC413" s="84"/>
      <c r="AD413" s="84"/>
      <c r="AE413" s="84"/>
      <c r="AF413" s="85"/>
      <c r="AG413" s="86"/>
      <c r="AH413" s="86"/>
      <c r="AI413" s="86"/>
      <c r="AJ413" s="86"/>
      <c r="AK413" s="87"/>
      <c r="AL413" s="87"/>
      <c r="AM413" s="87"/>
      <c r="AN413" s="87"/>
      <c r="AO413" s="88"/>
      <c r="AP413" s="89"/>
      <c r="AQ413" s="90" t="str">
        <f t="shared" si="99"/>
        <v/>
      </c>
      <c r="AR413" s="91">
        <f t="shared" si="100"/>
        <v>2</v>
      </c>
      <c r="AS413" s="92" t="str">
        <f t="shared" si="101"/>
        <v/>
      </c>
      <c r="AT413" s="93">
        <f t="shared" si="102"/>
        <v>0</v>
      </c>
      <c r="AU413" s="93">
        <f t="shared" si="103"/>
        <v>0</v>
      </c>
      <c r="AV413" s="93" t="str">
        <f t="shared" si="104"/>
        <v>01N</v>
      </c>
      <c r="AW413" s="94" t="str">
        <f t="shared" si="105"/>
        <v/>
      </c>
      <c r="AX413" s="95">
        <f>SUMIF(Calculs!$B$2:$B$34,AW413,Calculs!$C$2:$C$34)</f>
        <v>0</v>
      </c>
      <c r="AY413" s="95">
        <f>IF(K413&lt;&gt;"",IF(LEFT(K413,1)="S", Calculs!$C$55,0),0)</f>
        <v>0</v>
      </c>
      <c r="AZ413" s="95">
        <f>IF(L413&lt;&gt;"",IF(LEFT(L413,1)="S", Calculs!$C$51,0),0)</f>
        <v>0</v>
      </c>
      <c r="BA413" s="95">
        <f>IF(M413&lt;&gt;"",IF(LEFT(M413,1)="S", Calculs!$C$52,0),0)</f>
        <v>0</v>
      </c>
      <c r="BB413" s="96" t="str">
        <f t="shared" si="106"/>
        <v/>
      </c>
      <c r="BC413" s="207" t="str">
        <f t="shared" si="107"/>
        <v/>
      </c>
      <c r="BD413" s="96">
        <f>SUMIF(Calculs!$B$2:$B$34,BB413,Calculs!$C$2:$C$34)</f>
        <v>0</v>
      </c>
      <c r="BE413" s="95">
        <f>IF(Q413&lt;&gt;"",IF(LEFT(Q413,1)="S", Calculs!$C$52,0),0)</f>
        <v>0</v>
      </c>
      <c r="BF413" s="95">
        <f>IF(R413&lt;&gt;"",IF(LEFT(R413,1)="S", Calculs!$C$51,0),0)</f>
        <v>0</v>
      </c>
      <c r="BG413" s="95">
        <f>SUMIF(Calculs!$B$41:$B$46,LEFT(S413,2),Calculs!$C$41:$C$46)</f>
        <v>0</v>
      </c>
      <c r="BH413" s="95">
        <f>IF(T413&lt;&gt;"",IF(LEFT(T413,1)="S", Calculs!$C$48,0),0)</f>
        <v>0</v>
      </c>
      <c r="BI413" s="95">
        <f>IF(W413&lt;&gt;"",IF(LEFT(W413,3)="ETT", Calculs!$C$37,0),0)</f>
        <v>0</v>
      </c>
      <c r="BJ413" s="95">
        <f>IF(X413&lt;&gt;"",IF(LEFT(X413,1)="S", Calculs!$C$51,0),0)</f>
        <v>0</v>
      </c>
      <c r="BK413" s="95">
        <f>IF(Y413&lt;&gt;"",IF(LEFT(Y413,1)="S", Calculs!$C$52,0),0)</f>
        <v>0</v>
      </c>
      <c r="BL413" s="96" t="str">
        <f t="shared" si="108"/>
        <v/>
      </c>
      <c r="BM413" s="95">
        <f>SUMIF(Calculs!$B$32:$B$36,TRIM(BL413),Calculs!$C$32:$C$36)</f>
        <v>0</v>
      </c>
      <c r="BN413" s="95">
        <f>IF(V413&lt;&gt;"",IF(LEFT(V413,1)="S", SUMIF(Calculs!$B$57:$B$61, TRIM(BL413), Calculs!$C$57:$C$61),0),0)</f>
        <v>0</v>
      </c>
      <c r="BO413" s="93" t="str">
        <f t="shared" si="109"/>
        <v>N</v>
      </c>
      <c r="BP413" s="95">
        <f t="shared" si="110"/>
        <v>0</v>
      </c>
      <c r="BQ413" s="95" t="e">
        <f t="shared" si="111"/>
        <v>#VALUE!</v>
      </c>
      <c r="BR413" s="95" t="e">
        <f t="shared" si="112"/>
        <v>#VALUE!</v>
      </c>
    </row>
    <row r="414" spans="1:70" ht="12.75" customHeight="1">
      <c r="A414" s="81"/>
      <c r="B414" s="107"/>
      <c r="C414" s="1"/>
      <c r="D414" s="1"/>
      <c r="E414" s="1"/>
      <c r="F414" s="1"/>
      <c r="G414" s="1"/>
      <c r="H414" s="34"/>
      <c r="I414" s="83"/>
      <c r="J414" s="83"/>
      <c r="K414" s="83"/>
      <c r="L414" s="83"/>
      <c r="M414" s="83"/>
      <c r="N414" s="83"/>
      <c r="O414" s="83"/>
      <c r="P414" s="83"/>
      <c r="Q414" s="83"/>
      <c r="R414" s="1"/>
      <c r="S414" s="84"/>
      <c r="T414" s="84"/>
      <c r="V414" s="84"/>
      <c r="W414" s="83"/>
      <c r="X414" s="83"/>
      <c r="Y414" s="83"/>
      <c r="Z414" s="1"/>
      <c r="AA414" s="1"/>
      <c r="AB414" s="3"/>
      <c r="AC414" s="84"/>
      <c r="AD414" s="84"/>
      <c r="AE414" s="84"/>
      <c r="AF414" s="85"/>
      <c r="AG414" s="86"/>
      <c r="AH414" s="86"/>
      <c r="AI414" s="86"/>
      <c r="AJ414" s="86"/>
      <c r="AK414" s="87"/>
      <c r="AL414" s="87"/>
      <c r="AM414" s="87"/>
      <c r="AN414" s="87"/>
      <c r="AO414" s="88"/>
      <c r="AP414" s="89"/>
      <c r="AQ414" s="90" t="str">
        <f t="shared" si="99"/>
        <v/>
      </c>
      <c r="AR414" s="91">
        <f t="shared" si="100"/>
        <v>2</v>
      </c>
      <c r="AS414" s="92" t="str">
        <f t="shared" si="101"/>
        <v/>
      </c>
      <c r="AT414" s="93">
        <f t="shared" si="102"/>
        <v>0</v>
      </c>
      <c r="AU414" s="93">
        <f t="shared" si="103"/>
        <v>0</v>
      </c>
      <c r="AV414" s="93" t="str">
        <f t="shared" si="104"/>
        <v>01N</v>
      </c>
      <c r="AW414" s="94" t="str">
        <f t="shared" si="105"/>
        <v/>
      </c>
      <c r="AX414" s="95">
        <f>SUMIF(Calculs!$B$2:$B$34,AW414,Calculs!$C$2:$C$34)</f>
        <v>0</v>
      </c>
      <c r="AY414" s="95">
        <f>IF(K414&lt;&gt;"",IF(LEFT(K414,1)="S", Calculs!$C$55,0),0)</f>
        <v>0</v>
      </c>
      <c r="AZ414" s="95">
        <f>IF(L414&lt;&gt;"",IF(LEFT(L414,1)="S", Calculs!$C$51,0),0)</f>
        <v>0</v>
      </c>
      <c r="BA414" s="95">
        <f>IF(M414&lt;&gt;"",IF(LEFT(M414,1)="S", Calculs!$C$52,0),0)</f>
        <v>0</v>
      </c>
      <c r="BB414" s="96" t="str">
        <f t="shared" si="106"/>
        <v/>
      </c>
      <c r="BC414" s="207" t="str">
        <f t="shared" si="107"/>
        <v/>
      </c>
      <c r="BD414" s="96">
        <f>SUMIF(Calculs!$B$2:$B$34,BB414,Calculs!$C$2:$C$34)</f>
        <v>0</v>
      </c>
      <c r="BE414" s="95">
        <f>IF(Q414&lt;&gt;"",IF(LEFT(Q414,1)="S", Calculs!$C$52,0),0)</f>
        <v>0</v>
      </c>
      <c r="BF414" s="95">
        <f>IF(R414&lt;&gt;"",IF(LEFT(R414,1)="S", Calculs!$C$51,0),0)</f>
        <v>0</v>
      </c>
      <c r="BG414" s="95">
        <f>SUMIF(Calculs!$B$41:$B$46,LEFT(S414,2),Calculs!$C$41:$C$46)</f>
        <v>0</v>
      </c>
      <c r="BH414" s="95">
        <f>IF(T414&lt;&gt;"",IF(LEFT(T414,1)="S", Calculs!$C$48,0),0)</f>
        <v>0</v>
      </c>
      <c r="BI414" s="95">
        <f>IF(W414&lt;&gt;"",IF(LEFT(W414,3)="ETT", Calculs!$C$37,0),0)</f>
        <v>0</v>
      </c>
      <c r="BJ414" s="95">
        <f>IF(X414&lt;&gt;"",IF(LEFT(X414,1)="S", Calculs!$C$51,0),0)</f>
        <v>0</v>
      </c>
      <c r="BK414" s="95">
        <f>IF(Y414&lt;&gt;"",IF(LEFT(Y414,1)="S", Calculs!$C$52,0),0)</f>
        <v>0</v>
      </c>
      <c r="BL414" s="96" t="str">
        <f t="shared" si="108"/>
        <v/>
      </c>
      <c r="BM414" s="95">
        <f>SUMIF(Calculs!$B$32:$B$36,TRIM(BL414),Calculs!$C$32:$C$36)</f>
        <v>0</v>
      </c>
      <c r="BN414" s="95">
        <f>IF(V414&lt;&gt;"",IF(LEFT(V414,1)="S", SUMIF(Calculs!$B$57:$B$61, TRIM(BL414), Calculs!$C$57:$C$61),0),0)</f>
        <v>0</v>
      </c>
      <c r="BO414" s="93" t="str">
        <f t="shared" si="109"/>
        <v>N</v>
      </c>
      <c r="BP414" s="95">
        <f t="shared" si="110"/>
        <v>0</v>
      </c>
      <c r="BQ414" s="95" t="e">
        <f t="shared" si="111"/>
        <v>#VALUE!</v>
      </c>
      <c r="BR414" s="95" t="e">
        <f t="shared" si="112"/>
        <v>#VALUE!</v>
      </c>
    </row>
    <row r="415" spans="1:70" ht="12.75" customHeight="1">
      <c r="A415" s="81"/>
      <c r="B415" s="107"/>
      <c r="C415" s="1"/>
      <c r="D415" s="1"/>
      <c r="E415" s="1"/>
      <c r="F415" s="1"/>
      <c r="G415" s="1"/>
      <c r="H415" s="34"/>
      <c r="I415" s="83"/>
      <c r="J415" s="83"/>
      <c r="K415" s="83"/>
      <c r="L415" s="83"/>
      <c r="M415" s="83"/>
      <c r="N415" s="83"/>
      <c r="O415" s="83"/>
      <c r="P415" s="83"/>
      <c r="Q415" s="83"/>
      <c r="R415" s="1"/>
      <c r="S415" s="84"/>
      <c r="T415" s="84"/>
      <c r="V415" s="84"/>
      <c r="W415" s="83"/>
      <c r="X415" s="83"/>
      <c r="Y415" s="83"/>
      <c r="Z415" s="1"/>
      <c r="AA415" s="1"/>
      <c r="AB415" s="3"/>
      <c r="AC415" s="84"/>
      <c r="AD415" s="84"/>
      <c r="AE415" s="84"/>
      <c r="AF415" s="85"/>
      <c r="AG415" s="86"/>
      <c r="AH415" s="86"/>
      <c r="AI415" s="86"/>
      <c r="AJ415" s="86"/>
      <c r="AK415" s="87"/>
      <c r="AL415" s="87"/>
      <c r="AM415" s="87"/>
      <c r="AN415" s="87"/>
      <c r="AO415" s="88"/>
      <c r="AP415" s="89"/>
      <c r="AQ415" s="90" t="str">
        <f t="shared" si="99"/>
        <v/>
      </c>
      <c r="AR415" s="91">
        <f t="shared" si="100"/>
        <v>2</v>
      </c>
      <c r="AS415" s="92" t="str">
        <f t="shared" si="101"/>
        <v/>
      </c>
      <c r="AT415" s="93">
        <f t="shared" si="102"/>
        <v>0</v>
      </c>
      <c r="AU415" s="93">
        <f t="shared" si="103"/>
        <v>0</v>
      </c>
      <c r="AV415" s="93" t="str">
        <f t="shared" si="104"/>
        <v>01N</v>
      </c>
      <c r="AW415" s="94" t="str">
        <f t="shared" si="105"/>
        <v/>
      </c>
      <c r="AX415" s="95">
        <f>SUMIF(Calculs!$B$2:$B$34,AW415,Calculs!$C$2:$C$34)</f>
        <v>0</v>
      </c>
      <c r="AY415" s="95">
        <f>IF(K415&lt;&gt;"",IF(LEFT(K415,1)="S", Calculs!$C$55,0),0)</f>
        <v>0</v>
      </c>
      <c r="AZ415" s="95">
        <f>IF(L415&lt;&gt;"",IF(LEFT(L415,1)="S", Calculs!$C$51,0),0)</f>
        <v>0</v>
      </c>
      <c r="BA415" s="95">
        <f>IF(M415&lt;&gt;"",IF(LEFT(M415,1)="S", Calculs!$C$52,0),0)</f>
        <v>0</v>
      </c>
      <c r="BB415" s="96" t="str">
        <f t="shared" si="106"/>
        <v/>
      </c>
      <c r="BC415" s="207" t="str">
        <f t="shared" si="107"/>
        <v/>
      </c>
      <c r="BD415" s="96">
        <f>SUMIF(Calculs!$B$2:$B$34,BB415,Calculs!$C$2:$C$34)</f>
        <v>0</v>
      </c>
      <c r="BE415" s="95">
        <f>IF(Q415&lt;&gt;"",IF(LEFT(Q415,1)="S", Calculs!$C$52,0),0)</f>
        <v>0</v>
      </c>
      <c r="BF415" s="95">
        <f>IF(R415&lt;&gt;"",IF(LEFT(R415,1)="S", Calculs!$C$51,0),0)</f>
        <v>0</v>
      </c>
      <c r="BG415" s="95">
        <f>SUMIF(Calculs!$B$41:$B$46,LEFT(S415,2),Calculs!$C$41:$C$46)</f>
        <v>0</v>
      </c>
      <c r="BH415" s="95">
        <f>IF(T415&lt;&gt;"",IF(LEFT(T415,1)="S", Calculs!$C$48,0),0)</f>
        <v>0</v>
      </c>
      <c r="BI415" s="95">
        <f>IF(W415&lt;&gt;"",IF(LEFT(W415,3)="ETT", Calculs!$C$37,0),0)</f>
        <v>0</v>
      </c>
      <c r="BJ415" s="95">
        <f>IF(X415&lt;&gt;"",IF(LEFT(X415,1)="S", Calculs!$C$51,0),0)</f>
        <v>0</v>
      </c>
      <c r="BK415" s="95">
        <f>IF(Y415&lt;&gt;"",IF(LEFT(Y415,1)="S", Calculs!$C$52,0),0)</f>
        <v>0</v>
      </c>
      <c r="BL415" s="96" t="str">
        <f t="shared" si="108"/>
        <v/>
      </c>
      <c r="BM415" s="95">
        <f>SUMIF(Calculs!$B$32:$B$36,TRIM(BL415),Calculs!$C$32:$C$36)</f>
        <v>0</v>
      </c>
      <c r="BN415" s="95">
        <f>IF(V415&lt;&gt;"",IF(LEFT(V415,1)="S", SUMIF(Calculs!$B$57:$B$61, TRIM(BL415), Calculs!$C$57:$C$61),0),0)</f>
        <v>0</v>
      </c>
      <c r="BO415" s="93" t="str">
        <f t="shared" si="109"/>
        <v>N</v>
      </c>
      <c r="BP415" s="95">
        <f t="shared" si="110"/>
        <v>0</v>
      </c>
      <c r="BQ415" s="95" t="e">
        <f t="shared" si="111"/>
        <v>#VALUE!</v>
      </c>
      <c r="BR415" s="95" t="e">
        <f t="shared" si="112"/>
        <v>#VALUE!</v>
      </c>
    </row>
    <row r="416" spans="1:70" ht="12.75" customHeight="1">
      <c r="A416" s="81"/>
      <c r="B416" s="107"/>
      <c r="C416" s="1"/>
      <c r="D416" s="1"/>
      <c r="E416" s="1"/>
      <c r="F416" s="1"/>
      <c r="G416" s="1"/>
      <c r="H416" s="34"/>
      <c r="I416" s="83"/>
      <c r="J416" s="83"/>
      <c r="K416" s="83"/>
      <c r="L416" s="83"/>
      <c r="M416" s="83"/>
      <c r="N416" s="83"/>
      <c r="O416" s="83"/>
      <c r="P416" s="83"/>
      <c r="Q416" s="83"/>
      <c r="R416" s="1"/>
      <c r="S416" s="84"/>
      <c r="T416" s="84"/>
      <c r="V416" s="84"/>
      <c r="W416" s="83"/>
      <c r="X416" s="83"/>
      <c r="Y416" s="83"/>
      <c r="Z416" s="1"/>
      <c r="AA416" s="1"/>
      <c r="AB416" s="3"/>
      <c r="AC416" s="84"/>
      <c r="AD416" s="84"/>
      <c r="AE416" s="84"/>
      <c r="AF416" s="85"/>
      <c r="AG416" s="86"/>
      <c r="AH416" s="86"/>
      <c r="AI416" s="86"/>
      <c r="AJ416" s="86"/>
      <c r="AK416" s="87"/>
      <c r="AL416" s="87"/>
      <c r="AM416" s="87"/>
      <c r="AN416" s="87"/>
      <c r="AO416" s="88"/>
      <c r="AP416" s="89"/>
      <c r="AQ416" s="90" t="str">
        <f t="shared" si="99"/>
        <v/>
      </c>
      <c r="AR416" s="91">
        <f t="shared" si="100"/>
        <v>2</v>
      </c>
      <c r="AS416" s="92" t="str">
        <f t="shared" si="101"/>
        <v/>
      </c>
      <c r="AT416" s="93">
        <f t="shared" si="102"/>
        <v>0</v>
      </c>
      <c r="AU416" s="93">
        <f t="shared" si="103"/>
        <v>0</v>
      </c>
      <c r="AV416" s="93" t="str">
        <f t="shared" si="104"/>
        <v>01N</v>
      </c>
      <c r="AW416" s="94" t="str">
        <f t="shared" si="105"/>
        <v/>
      </c>
      <c r="AX416" s="95">
        <f>SUMIF(Calculs!$B$2:$B$34,AW416,Calculs!$C$2:$C$34)</f>
        <v>0</v>
      </c>
      <c r="AY416" s="95">
        <f>IF(K416&lt;&gt;"",IF(LEFT(K416,1)="S", Calculs!$C$55,0),0)</f>
        <v>0</v>
      </c>
      <c r="AZ416" s="95">
        <f>IF(L416&lt;&gt;"",IF(LEFT(L416,1)="S", Calculs!$C$51,0),0)</f>
        <v>0</v>
      </c>
      <c r="BA416" s="95">
        <f>IF(M416&lt;&gt;"",IF(LEFT(M416,1)="S", Calculs!$C$52,0),0)</f>
        <v>0</v>
      </c>
      <c r="BB416" s="96" t="str">
        <f t="shared" si="106"/>
        <v/>
      </c>
      <c r="BC416" s="207" t="str">
        <f t="shared" si="107"/>
        <v/>
      </c>
      <c r="BD416" s="96">
        <f>SUMIF(Calculs!$B$2:$B$34,BB416,Calculs!$C$2:$C$34)</f>
        <v>0</v>
      </c>
      <c r="BE416" s="95">
        <f>IF(Q416&lt;&gt;"",IF(LEFT(Q416,1)="S", Calculs!$C$52,0),0)</f>
        <v>0</v>
      </c>
      <c r="BF416" s="95">
        <f>IF(R416&lt;&gt;"",IF(LEFT(R416,1)="S", Calculs!$C$51,0),0)</f>
        <v>0</v>
      </c>
      <c r="BG416" s="95">
        <f>SUMIF(Calculs!$B$41:$B$46,LEFT(S416,2),Calculs!$C$41:$C$46)</f>
        <v>0</v>
      </c>
      <c r="BH416" s="95">
        <f>IF(T416&lt;&gt;"",IF(LEFT(T416,1)="S", Calculs!$C$48,0),0)</f>
        <v>0</v>
      </c>
      <c r="BI416" s="95">
        <f>IF(W416&lt;&gt;"",IF(LEFT(W416,3)="ETT", Calculs!$C$37,0),0)</f>
        <v>0</v>
      </c>
      <c r="BJ416" s="95">
        <f>IF(X416&lt;&gt;"",IF(LEFT(X416,1)="S", Calculs!$C$51,0),0)</f>
        <v>0</v>
      </c>
      <c r="BK416" s="95">
        <f>IF(Y416&lt;&gt;"",IF(LEFT(Y416,1)="S", Calculs!$C$52,0),0)</f>
        <v>0</v>
      </c>
      <c r="BL416" s="96" t="str">
        <f t="shared" si="108"/>
        <v/>
      </c>
      <c r="BM416" s="95">
        <f>SUMIF(Calculs!$B$32:$B$36,TRIM(BL416),Calculs!$C$32:$C$36)</f>
        <v>0</v>
      </c>
      <c r="BN416" s="95">
        <f>IF(V416&lt;&gt;"",IF(LEFT(V416,1)="S", SUMIF(Calculs!$B$57:$B$61, TRIM(BL416), Calculs!$C$57:$C$61),0),0)</f>
        <v>0</v>
      </c>
      <c r="BO416" s="93" t="str">
        <f t="shared" si="109"/>
        <v>N</v>
      </c>
      <c r="BP416" s="95">
        <f t="shared" si="110"/>
        <v>0</v>
      </c>
      <c r="BQ416" s="95" t="e">
        <f t="shared" si="111"/>
        <v>#VALUE!</v>
      </c>
      <c r="BR416" s="95" t="e">
        <f t="shared" si="112"/>
        <v>#VALUE!</v>
      </c>
    </row>
    <row r="417" spans="1:70" ht="12.75" customHeight="1">
      <c r="A417" s="81"/>
      <c r="B417" s="107"/>
      <c r="C417" s="1"/>
      <c r="D417" s="1"/>
      <c r="E417" s="1"/>
      <c r="F417" s="1"/>
      <c r="G417" s="1"/>
      <c r="H417" s="34"/>
      <c r="I417" s="83"/>
      <c r="J417" s="83"/>
      <c r="K417" s="83"/>
      <c r="L417" s="83"/>
      <c r="M417" s="83"/>
      <c r="N417" s="83"/>
      <c r="O417" s="83"/>
      <c r="P417" s="83"/>
      <c r="Q417" s="83"/>
      <c r="R417" s="1"/>
      <c r="S417" s="84"/>
      <c r="T417" s="84"/>
      <c r="V417" s="84"/>
      <c r="W417" s="83"/>
      <c r="X417" s="83"/>
      <c r="Y417" s="83"/>
      <c r="Z417" s="1"/>
      <c r="AA417" s="1"/>
      <c r="AB417" s="3"/>
      <c r="AC417" s="84"/>
      <c r="AD417" s="84"/>
      <c r="AE417" s="84"/>
      <c r="AF417" s="85"/>
      <c r="AG417" s="86"/>
      <c r="AH417" s="86"/>
      <c r="AI417" s="86"/>
      <c r="AJ417" s="86"/>
      <c r="AK417" s="87"/>
      <c r="AL417" s="87"/>
      <c r="AM417" s="87"/>
      <c r="AN417" s="87"/>
      <c r="AO417" s="88"/>
      <c r="AP417" s="89"/>
      <c r="AQ417" s="90" t="str">
        <f t="shared" si="99"/>
        <v/>
      </c>
      <c r="AR417" s="91">
        <f t="shared" si="100"/>
        <v>2</v>
      </c>
      <c r="AS417" s="92" t="str">
        <f t="shared" si="101"/>
        <v/>
      </c>
      <c r="AT417" s="93">
        <f t="shared" si="102"/>
        <v>0</v>
      </c>
      <c r="AU417" s="93">
        <f t="shared" si="103"/>
        <v>0</v>
      </c>
      <c r="AV417" s="93" t="str">
        <f t="shared" si="104"/>
        <v>01N</v>
      </c>
      <c r="AW417" s="94" t="str">
        <f t="shared" si="105"/>
        <v/>
      </c>
      <c r="AX417" s="95">
        <f>SUMIF(Calculs!$B$2:$B$34,AW417,Calculs!$C$2:$C$34)</f>
        <v>0</v>
      </c>
      <c r="AY417" s="95">
        <f>IF(K417&lt;&gt;"",IF(LEFT(K417,1)="S", Calculs!$C$55,0),0)</f>
        <v>0</v>
      </c>
      <c r="AZ417" s="95">
        <f>IF(L417&lt;&gt;"",IF(LEFT(L417,1)="S", Calculs!$C$51,0),0)</f>
        <v>0</v>
      </c>
      <c r="BA417" s="95">
        <f>IF(M417&lt;&gt;"",IF(LEFT(M417,1)="S", Calculs!$C$52,0),0)</f>
        <v>0</v>
      </c>
      <c r="BB417" s="96" t="str">
        <f t="shared" si="106"/>
        <v/>
      </c>
      <c r="BC417" s="207" t="str">
        <f t="shared" si="107"/>
        <v/>
      </c>
      <c r="BD417" s="96">
        <f>SUMIF(Calculs!$B$2:$B$34,BB417,Calculs!$C$2:$C$34)</f>
        <v>0</v>
      </c>
      <c r="BE417" s="95">
        <f>IF(Q417&lt;&gt;"",IF(LEFT(Q417,1)="S", Calculs!$C$52,0),0)</f>
        <v>0</v>
      </c>
      <c r="BF417" s="95">
        <f>IF(R417&lt;&gt;"",IF(LEFT(R417,1)="S", Calculs!$C$51,0),0)</f>
        <v>0</v>
      </c>
      <c r="BG417" s="95">
        <f>SUMIF(Calculs!$B$41:$B$46,LEFT(S417,2),Calculs!$C$41:$C$46)</f>
        <v>0</v>
      </c>
      <c r="BH417" s="95">
        <f>IF(T417&lt;&gt;"",IF(LEFT(T417,1)="S", Calculs!$C$48,0),0)</f>
        <v>0</v>
      </c>
      <c r="BI417" s="95">
        <f>IF(W417&lt;&gt;"",IF(LEFT(W417,3)="ETT", Calculs!$C$37,0),0)</f>
        <v>0</v>
      </c>
      <c r="BJ417" s="95">
        <f>IF(X417&lt;&gt;"",IF(LEFT(X417,1)="S", Calculs!$C$51,0),0)</f>
        <v>0</v>
      </c>
      <c r="BK417" s="95">
        <f>IF(Y417&lt;&gt;"",IF(LEFT(Y417,1)="S", Calculs!$C$52,0),0)</f>
        <v>0</v>
      </c>
      <c r="BL417" s="96" t="str">
        <f t="shared" si="108"/>
        <v/>
      </c>
      <c r="BM417" s="95">
        <f>SUMIF(Calculs!$B$32:$B$36,TRIM(BL417),Calculs!$C$32:$C$36)</f>
        <v>0</v>
      </c>
      <c r="BN417" s="95">
        <f>IF(V417&lt;&gt;"",IF(LEFT(V417,1)="S", SUMIF(Calculs!$B$57:$B$61, TRIM(BL417), Calculs!$C$57:$C$61),0),0)</f>
        <v>0</v>
      </c>
      <c r="BO417" s="93" t="str">
        <f t="shared" si="109"/>
        <v>N</v>
      </c>
      <c r="BP417" s="95">
        <f t="shared" si="110"/>
        <v>0</v>
      </c>
      <c r="BQ417" s="95" t="e">
        <f t="shared" si="111"/>
        <v>#VALUE!</v>
      </c>
      <c r="BR417" s="95" t="e">
        <f t="shared" si="112"/>
        <v>#VALUE!</v>
      </c>
    </row>
    <row r="418" spans="1:70" ht="12.75" customHeight="1">
      <c r="A418" s="81"/>
      <c r="B418" s="107"/>
      <c r="C418" s="1"/>
      <c r="D418" s="1"/>
      <c r="E418" s="1"/>
      <c r="F418" s="1"/>
      <c r="G418" s="1"/>
      <c r="H418" s="34"/>
      <c r="I418" s="83"/>
      <c r="J418" s="83"/>
      <c r="K418" s="83"/>
      <c r="L418" s="83"/>
      <c r="M418" s="83"/>
      <c r="N418" s="83"/>
      <c r="O418" s="83"/>
      <c r="P418" s="83"/>
      <c r="Q418" s="83"/>
      <c r="R418" s="1"/>
      <c r="S418" s="84"/>
      <c r="T418" s="84"/>
      <c r="V418" s="84"/>
      <c r="W418" s="83"/>
      <c r="X418" s="83"/>
      <c r="Y418" s="83"/>
      <c r="Z418" s="1"/>
      <c r="AA418" s="1"/>
      <c r="AB418" s="3"/>
      <c r="AC418" s="84"/>
      <c r="AD418" s="84"/>
      <c r="AE418" s="84"/>
      <c r="AF418" s="85"/>
      <c r="AG418" s="86"/>
      <c r="AH418" s="86"/>
      <c r="AI418" s="86"/>
      <c r="AJ418" s="86"/>
      <c r="AK418" s="87"/>
      <c r="AL418" s="87"/>
      <c r="AM418" s="87"/>
      <c r="AN418" s="87"/>
      <c r="AO418" s="88"/>
      <c r="AP418" s="89"/>
      <c r="AQ418" s="90" t="str">
        <f t="shared" si="99"/>
        <v/>
      </c>
      <c r="AR418" s="91">
        <f t="shared" si="100"/>
        <v>2</v>
      </c>
      <c r="AS418" s="92" t="str">
        <f t="shared" si="101"/>
        <v/>
      </c>
      <c r="AT418" s="93">
        <f t="shared" si="102"/>
        <v>0</v>
      </c>
      <c r="AU418" s="93">
        <f t="shared" si="103"/>
        <v>0</v>
      </c>
      <c r="AV418" s="93" t="str">
        <f t="shared" si="104"/>
        <v>01N</v>
      </c>
      <c r="AW418" s="94" t="str">
        <f t="shared" si="105"/>
        <v/>
      </c>
      <c r="AX418" s="95">
        <f>SUMIF(Calculs!$B$2:$B$34,AW418,Calculs!$C$2:$C$34)</f>
        <v>0</v>
      </c>
      <c r="AY418" s="95">
        <f>IF(K418&lt;&gt;"",IF(LEFT(K418,1)="S", Calculs!$C$55,0),0)</f>
        <v>0</v>
      </c>
      <c r="AZ418" s="95">
        <f>IF(L418&lt;&gt;"",IF(LEFT(L418,1)="S", Calculs!$C$51,0),0)</f>
        <v>0</v>
      </c>
      <c r="BA418" s="95">
        <f>IF(M418&lt;&gt;"",IF(LEFT(M418,1)="S", Calculs!$C$52,0),0)</f>
        <v>0</v>
      </c>
      <c r="BB418" s="96" t="str">
        <f t="shared" si="106"/>
        <v/>
      </c>
      <c r="BC418" s="207" t="str">
        <f t="shared" si="107"/>
        <v/>
      </c>
      <c r="BD418" s="96">
        <f>SUMIF(Calculs!$B$2:$B$34,BB418,Calculs!$C$2:$C$34)</f>
        <v>0</v>
      </c>
      <c r="BE418" s="95">
        <f>IF(Q418&lt;&gt;"",IF(LEFT(Q418,1)="S", Calculs!$C$52,0),0)</f>
        <v>0</v>
      </c>
      <c r="BF418" s="95">
        <f>IF(R418&lt;&gt;"",IF(LEFT(R418,1)="S", Calculs!$C$51,0),0)</f>
        <v>0</v>
      </c>
      <c r="BG418" s="95">
        <f>SUMIF(Calculs!$B$41:$B$46,LEFT(S418,2),Calculs!$C$41:$C$46)</f>
        <v>0</v>
      </c>
      <c r="BH418" s="95">
        <f>IF(T418&lt;&gt;"",IF(LEFT(T418,1)="S", Calculs!$C$48,0),0)</f>
        <v>0</v>
      </c>
      <c r="BI418" s="95">
        <f>IF(W418&lt;&gt;"",IF(LEFT(W418,3)="ETT", Calculs!$C$37,0),0)</f>
        <v>0</v>
      </c>
      <c r="BJ418" s="95">
        <f>IF(X418&lt;&gt;"",IF(LEFT(X418,1)="S", Calculs!$C$51,0),0)</f>
        <v>0</v>
      </c>
      <c r="BK418" s="95">
        <f>IF(Y418&lt;&gt;"",IF(LEFT(Y418,1)="S", Calculs!$C$52,0),0)</f>
        <v>0</v>
      </c>
      <c r="BL418" s="96" t="str">
        <f t="shared" si="108"/>
        <v/>
      </c>
      <c r="BM418" s="95">
        <f>SUMIF(Calculs!$B$32:$B$36,TRIM(BL418),Calculs!$C$32:$C$36)</f>
        <v>0</v>
      </c>
      <c r="BN418" s="95">
        <f>IF(V418&lt;&gt;"",IF(LEFT(V418,1)="S", SUMIF(Calculs!$B$57:$B$61, TRIM(BL418), Calculs!$C$57:$C$61),0),0)</f>
        <v>0</v>
      </c>
      <c r="BO418" s="93" t="str">
        <f t="shared" si="109"/>
        <v>N</v>
      </c>
      <c r="BP418" s="95">
        <f t="shared" si="110"/>
        <v>0</v>
      </c>
      <c r="BQ418" s="95" t="e">
        <f t="shared" si="111"/>
        <v>#VALUE!</v>
      </c>
      <c r="BR418" s="95" t="e">
        <f t="shared" si="112"/>
        <v>#VALUE!</v>
      </c>
    </row>
    <row r="419" spans="1:70" ht="12.75" customHeight="1">
      <c r="A419" s="81"/>
      <c r="B419" s="107"/>
      <c r="C419" s="1"/>
      <c r="D419" s="1"/>
      <c r="E419" s="1"/>
      <c r="F419" s="1"/>
      <c r="G419" s="1"/>
      <c r="H419" s="34"/>
      <c r="I419" s="83"/>
      <c r="J419" s="83"/>
      <c r="K419" s="83"/>
      <c r="L419" s="83"/>
      <c r="M419" s="83"/>
      <c r="N419" s="83"/>
      <c r="O419" s="83"/>
      <c r="P419" s="83"/>
      <c r="Q419" s="83"/>
      <c r="R419" s="1"/>
      <c r="S419" s="84"/>
      <c r="T419" s="84"/>
      <c r="V419" s="84"/>
      <c r="W419" s="83"/>
      <c r="X419" s="83"/>
      <c r="Y419" s="83"/>
      <c r="Z419" s="1"/>
      <c r="AA419" s="1"/>
      <c r="AB419" s="3"/>
      <c r="AC419" s="84"/>
      <c r="AD419" s="84"/>
      <c r="AE419" s="84"/>
      <c r="AF419" s="85"/>
      <c r="AG419" s="86"/>
      <c r="AH419" s="86"/>
      <c r="AI419" s="86"/>
      <c r="AJ419" s="86"/>
      <c r="AK419" s="87"/>
      <c r="AL419" s="87"/>
      <c r="AM419" s="87"/>
      <c r="AN419" s="87"/>
      <c r="AO419" s="88"/>
      <c r="AP419" s="89"/>
      <c r="AQ419" s="90" t="str">
        <f t="shared" si="99"/>
        <v/>
      </c>
      <c r="AR419" s="91">
        <f t="shared" si="100"/>
        <v>2</v>
      </c>
      <c r="AS419" s="92" t="str">
        <f t="shared" si="101"/>
        <v/>
      </c>
      <c r="AT419" s="93">
        <f t="shared" si="102"/>
        <v>0</v>
      </c>
      <c r="AU419" s="93">
        <f t="shared" si="103"/>
        <v>0</v>
      </c>
      <c r="AV419" s="93" t="str">
        <f t="shared" si="104"/>
        <v>01N</v>
      </c>
      <c r="AW419" s="94" t="str">
        <f t="shared" si="105"/>
        <v/>
      </c>
      <c r="AX419" s="95">
        <f>SUMIF(Calculs!$B$2:$B$34,AW419,Calculs!$C$2:$C$34)</f>
        <v>0</v>
      </c>
      <c r="AY419" s="95">
        <f>IF(K419&lt;&gt;"",IF(LEFT(K419,1)="S", Calculs!$C$55,0),0)</f>
        <v>0</v>
      </c>
      <c r="AZ419" s="95">
        <f>IF(L419&lt;&gt;"",IF(LEFT(L419,1)="S", Calculs!$C$51,0),0)</f>
        <v>0</v>
      </c>
      <c r="BA419" s="95">
        <f>IF(M419&lt;&gt;"",IF(LEFT(M419,1)="S", Calculs!$C$52,0),0)</f>
        <v>0</v>
      </c>
      <c r="BB419" s="96" t="str">
        <f t="shared" si="106"/>
        <v/>
      </c>
      <c r="BC419" s="207" t="str">
        <f t="shared" si="107"/>
        <v/>
      </c>
      <c r="BD419" s="96">
        <f>SUMIF(Calculs!$B$2:$B$34,BB419,Calculs!$C$2:$C$34)</f>
        <v>0</v>
      </c>
      <c r="BE419" s="95">
        <f>IF(Q419&lt;&gt;"",IF(LEFT(Q419,1)="S", Calculs!$C$52,0),0)</f>
        <v>0</v>
      </c>
      <c r="BF419" s="95">
        <f>IF(R419&lt;&gt;"",IF(LEFT(R419,1)="S", Calculs!$C$51,0),0)</f>
        <v>0</v>
      </c>
      <c r="BG419" s="95">
        <f>SUMIF(Calculs!$B$41:$B$46,LEFT(S419,2),Calculs!$C$41:$C$46)</f>
        <v>0</v>
      </c>
      <c r="BH419" s="95">
        <f>IF(T419&lt;&gt;"",IF(LEFT(T419,1)="S", Calculs!$C$48,0),0)</f>
        <v>0</v>
      </c>
      <c r="BI419" s="95">
        <f>IF(W419&lt;&gt;"",IF(LEFT(W419,3)="ETT", Calculs!$C$37,0),0)</f>
        <v>0</v>
      </c>
      <c r="BJ419" s="95">
        <f>IF(X419&lt;&gt;"",IF(LEFT(X419,1)="S", Calculs!$C$51,0),0)</f>
        <v>0</v>
      </c>
      <c r="BK419" s="95">
        <f>IF(Y419&lt;&gt;"",IF(LEFT(Y419,1)="S", Calculs!$C$52,0),0)</f>
        <v>0</v>
      </c>
      <c r="BL419" s="96" t="str">
        <f t="shared" si="108"/>
        <v/>
      </c>
      <c r="BM419" s="95">
        <f>SUMIF(Calculs!$B$32:$B$36,TRIM(BL419),Calculs!$C$32:$C$36)</f>
        <v>0</v>
      </c>
      <c r="BN419" s="95">
        <f>IF(V419&lt;&gt;"",IF(LEFT(V419,1)="S", SUMIF(Calculs!$B$57:$B$61, TRIM(BL419), Calculs!$C$57:$C$61),0),0)</f>
        <v>0</v>
      </c>
      <c r="BO419" s="93" t="str">
        <f t="shared" si="109"/>
        <v>N</v>
      </c>
      <c r="BP419" s="95">
        <f t="shared" si="110"/>
        <v>0</v>
      </c>
      <c r="BQ419" s="95" t="e">
        <f t="shared" si="111"/>
        <v>#VALUE!</v>
      </c>
      <c r="BR419" s="95" t="e">
        <f t="shared" si="112"/>
        <v>#VALUE!</v>
      </c>
    </row>
    <row r="420" spans="1:70" ht="12.75" customHeight="1">
      <c r="A420" s="81"/>
      <c r="B420" s="107"/>
      <c r="C420" s="1"/>
      <c r="D420" s="1"/>
      <c r="E420" s="1"/>
      <c r="F420" s="1"/>
      <c r="G420" s="1"/>
      <c r="H420" s="34"/>
      <c r="I420" s="83"/>
      <c r="J420" s="83"/>
      <c r="K420" s="83"/>
      <c r="L420" s="83"/>
      <c r="M420" s="83"/>
      <c r="N420" s="83"/>
      <c r="O420" s="83"/>
      <c r="P420" s="83"/>
      <c r="Q420" s="83"/>
      <c r="R420" s="1"/>
      <c r="S420" s="84"/>
      <c r="T420" s="84"/>
      <c r="V420" s="84"/>
      <c r="W420" s="83"/>
      <c r="X420" s="83"/>
      <c r="Y420" s="83"/>
      <c r="Z420" s="1"/>
      <c r="AA420" s="1"/>
      <c r="AB420" s="3"/>
      <c r="AC420" s="84"/>
      <c r="AD420" s="84"/>
      <c r="AE420" s="84"/>
      <c r="AF420" s="85"/>
      <c r="AG420" s="86"/>
      <c r="AH420" s="86"/>
      <c r="AI420" s="86"/>
      <c r="AJ420" s="86"/>
      <c r="AK420" s="87"/>
      <c r="AL420" s="87"/>
      <c r="AM420" s="87"/>
      <c r="AN420" s="87"/>
      <c r="AO420" s="88"/>
      <c r="AP420" s="89"/>
      <c r="AQ420" s="90" t="str">
        <f t="shared" si="99"/>
        <v/>
      </c>
      <c r="AR420" s="91">
        <f t="shared" si="100"/>
        <v>2</v>
      </c>
      <c r="AS420" s="92" t="str">
        <f t="shared" si="101"/>
        <v/>
      </c>
      <c r="AT420" s="93">
        <f t="shared" si="102"/>
        <v>0</v>
      </c>
      <c r="AU420" s="93">
        <f t="shared" si="103"/>
        <v>0</v>
      </c>
      <c r="AV420" s="93" t="str">
        <f t="shared" si="104"/>
        <v>01N</v>
      </c>
      <c r="AW420" s="94" t="str">
        <f t="shared" si="105"/>
        <v/>
      </c>
      <c r="AX420" s="95">
        <f>SUMIF(Calculs!$B$2:$B$34,AW420,Calculs!$C$2:$C$34)</f>
        <v>0</v>
      </c>
      <c r="AY420" s="95">
        <f>IF(K420&lt;&gt;"",IF(LEFT(K420,1)="S", Calculs!$C$55,0),0)</f>
        <v>0</v>
      </c>
      <c r="AZ420" s="95">
        <f>IF(L420&lt;&gt;"",IF(LEFT(L420,1)="S", Calculs!$C$51,0),0)</f>
        <v>0</v>
      </c>
      <c r="BA420" s="95">
        <f>IF(M420&lt;&gt;"",IF(LEFT(M420,1)="S", Calculs!$C$52,0),0)</f>
        <v>0</v>
      </c>
      <c r="BB420" s="96" t="str">
        <f t="shared" si="106"/>
        <v/>
      </c>
      <c r="BC420" s="207" t="str">
        <f t="shared" si="107"/>
        <v/>
      </c>
      <c r="BD420" s="96">
        <f>SUMIF(Calculs!$B$2:$B$34,BB420,Calculs!$C$2:$C$34)</f>
        <v>0</v>
      </c>
      <c r="BE420" s="95">
        <f>IF(Q420&lt;&gt;"",IF(LEFT(Q420,1)="S", Calculs!$C$52,0),0)</f>
        <v>0</v>
      </c>
      <c r="BF420" s="95">
        <f>IF(R420&lt;&gt;"",IF(LEFT(R420,1)="S", Calculs!$C$51,0),0)</f>
        <v>0</v>
      </c>
      <c r="BG420" s="95">
        <f>SUMIF(Calculs!$B$41:$B$46,LEFT(S420,2),Calculs!$C$41:$C$46)</f>
        <v>0</v>
      </c>
      <c r="BH420" s="95">
        <f>IF(T420&lt;&gt;"",IF(LEFT(T420,1)="S", Calculs!$C$48,0),0)</f>
        <v>0</v>
      </c>
      <c r="BI420" s="95">
        <f>IF(W420&lt;&gt;"",IF(LEFT(W420,3)="ETT", Calculs!$C$37,0),0)</f>
        <v>0</v>
      </c>
      <c r="BJ420" s="95">
        <f>IF(X420&lt;&gt;"",IF(LEFT(X420,1)="S", Calculs!$C$51,0),0)</f>
        <v>0</v>
      </c>
      <c r="BK420" s="95">
        <f>IF(Y420&lt;&gt;"",IF(LEFT(Y420,1)="S", Calculs!$C$52,0),0)</f>
        <v>0</v>
      </c>
      <c r="BL420" s="96" t="str">
        <f t="shared" si="108"/>
        <v/>
      </c>
      <c r="BM420" s="95">
        <f>SUMIF(Calculs!$B$32:$B$36,TRIM(BL420),Calculs!$C$32:$C$36)</f>
        <v>0</v>
      </c>
      <c r="BN420" s="95">
        <f>IF(V420&lt;&gt;"",IF(LEFT(V420,1)="S", SUMIF(Calculs!$B$57:$B$61, TRIM(BL420), Calculs!$C$57:$C$61),0),0)</f>
        <v>0</v>
      </c>
      <c r="BO420" s="93" t="str">
        <f t="shared" si="109"/>
        <v>N</v>
      </c>
      <c r="BP420" s="95">
        <f t="shared" si="110"/>
        <v>0</v>
      </c>
      <c r="BQ420" s="95" t="e">
        <f t="shared" si="111"/>
        <v>#VALUE!</v>
      </c>
      <c r="BR420" s="95" t="e">
        <f t="shared" si="112"/>
        <v>#VALUE!</v>
      </c>
    </row>
    <row r="421" spans="1:70" ht="12.75" customHeight="1">
      <c r="A421" s="81"/>
      <c r="B421" s="107"/>
      <c r="C421" s="1"/>
      <c r="D421" s="1"/>
      <c r="E421" s="1"/>
      <c r="F421" s="1"/>
      <c r="G421" s="1"/>
      <c r="H421" s="34"/>
      <c r="I421" s="83"/>
      <c r="J421" s="83"/>
      <c r="K421" s="83"/>
      <c r="L421" s="83"/>
      <c r="M421" s="83"/>
      <c r="N421" s="83"/>
      <c r="O421" s="83"/>
      <c r="P421" s="83"/>
      <c r="Q421" s="83"/>
      <c r="R421" s="1"/>
      <c r="S421" s="84"/>
      <c r="T421" s="84"/>
      <c r="V421" s="84"/>
      <c r="W421" s="83"/>
      <c r="X421" s="83"/>
      <c r="Y421" s="83"/>
      <c r="Z421" s="1"/>
      <c r="AA421" s="1"/>
      <c r="AB421" s="3"/>
      <c r="AC421" s="84"/>
      <c r="AD421" s="84"/>
      <c r="AE421" s="84"/>
      <c r="AF421" s="85"/>
      <c r="AG421" s="86"/>
      <c r="AH421" s="86"/>
      <c r="AI421" s="86"/>
      <c r="AJ421" s="86"/>
      <c r="AK421" s="87"/>
      <c r="AL421" s="87"/>
      <c r="AM421" s="87"/>
      <c r="AN421" s="87"/>
      <c r="AO421" s="88"/>
      <c r="AP421" s="89"/>
      <c r="AQ421" s="90" t="str">
        <f t="shared" si="99"/>
        <v/>
      </c>
      <c r="AR421" s="91">
        <f t="shared" si="100"/>
        <v>2</v>
      </c>
      <c r="AS421" s="92" t="str">
        <f t="shared" si="101"/>
        <v/>
      </c>
      <c r="AT421" s="93">
        <f t="shared" si="102"/>
        <v>0</v>
      </c>
      <c r="AU421" s="93">
        <f t="shared" si="103"/>
        <v>0</v>
      </c>
      <c r="AV421" s="93" t="str">
        <f t="shared" si="104"/>
        <v>01N</v>
      </c>
      <c r="AW421" s="94" t="str">
        <f t="shared" si="105"/>
        <v/>
      </c>
      <c r="AX421" s="95">
        <f>SUMIF(Calculs!$B$2:$B$34,AW421,Calculs!$C$2:$C$34)</f>
        <v>0</v>
      </c>
      <c r="AY421" s="95">
        <f>IF(K421&lt;&gt;"",IF(LEFT(K421,1)="S", Calculs!$C$55,0),0)</f>
        <v>0</v>
      </c>
      <c r="AZ421" s="95">
        <f>IF(L421&lt;&gt;"",IF(LEFT(L421,1)="S", Calculs!$C$51,0),0)</f>
        <v>0</v>
      </c>
      <c r="BA421" s="95">
        <f>IF(M421&lt;&gt;"",IF(LEFT(M421,1)="S", Calculs!$C$52,0),0)</f>
        <v>0</v>
      </c>
      <c r="BB421" s="96" t="str">
        <f t="shared" si="106"/>
        <v/>
      </c>
      <c r="BC421" s="207" t="str">
        <f t="shared" si="107"/>
        <v/>
      </c>
      <c r="BD421" s="96">
        <f>SUMIF(Calculs!$B$2:$B$34,BB421,Calculs!$C$2:$C$34)</f>
        <v>0</v>
      </c>
      <c r="BE421" s="95">
        <f>IF(Q421&lt;&gt;"",IF(LEFT(Q421,1)="S", Calculs!$C$52,0),0)</f>
        <v>0</v>
      </c>
      <c r="BF421" s="95">
        <f>IF(R421&lt;&gt;"",IF(LEFT(R421,1)="S", Calculs!$C$51,0),0)</f>
        <v>0</v>
      </c>
      <c r="BG421" s="95">
        <f>SUMIF(Calculs!$B$41:$B$46,LEFT(S421,2),Calculs!$C$41:$C$46)</f>
        <v>0</v>
      </c>
      <c r="BH421" s="95">
        <f>IF(T421&lt;&gt;"",IF(LEFT(T421,1)="S", Calculs!$C$48,0),0)</f>
        <v>0</v>
      </c>
      <c r="BI421" s="95">
        <f>IF(W421&lt;&gt;"",IF(LEFT(W421,3)="ETT", Calculs!$C$37,0),0)</f>
        <v>0</v>
      </c>
      <c r="BJ421" s="95">
        <f>IF(X421&lt;&gt;"",IF(LEFT(X421,1)="S", Calculs!$C$51,0),0)</f>
        <v>0</v>
      </c>
      <c r="BK421" s="95">
        <f>IF(Y421&lt;&gt;"",IF(LEFT(Y421,1)="S", Calculs!$C$52,0),0)</f>
        <v>0</v>
      </c>
      <c r="BL421" s="96" t="str">
        <f t="shared" si="108"/>
        <v/>
      </c>
      <c r="BM421" s="95">
        <f>SUMIF(Calculs!$B$32:$B$36,TRIM(BL421),Calculs!$C$32:$C$36)</f>
        <v>0</v>
      </c>
      <c r="BN421" s="95">
        <f>IF(V421&lt;&gt;"",IF(LEFT(V421,1)="S", SUMIF(Calculs!$B$57:$B$61, TRIM(BL421), Calculs!$C$57:$C$61),0),0)</f>
        <v>0</v>
      </c>
      <c r="BO421" s="93" t="str">
        <f t="shared" si="109"/>
        <v>N</v>
      </c>
      <c r="BP421" s="95">
        <f t="shared" si="110"/>
        <v>0</v>
      </c>
      <c r="BQ421" s="95" t="e">
        <f t="shared" si="111"/>
        <v>#VALUE!</v>
      </c>
      <c r="BR421" s="95" t="e">
        <f t="shared" si="112"/>
        <v>#VALUE!</v>
      </c>
    </row>
    <row r="422" spans="1:70" ht="12.75" customHeight="1">
      <c r="A422" s="81"/>
      <c r="B422" s="107"/>
      <c r="C422" s="1"/>
      <c r="D422" s="1"/>
      <c r="E422" s="1"/>
      <c r="F422" s="1"/>
      <c r="G422" s="1"/>
      <c r="H422" s="34"/>
      <c r="I422" s="83"/>
      <c r="J422" s="83"/>
      <c r="K422" s="83"/>
      <c r="L422" s="83"/>
      <c r="M422" s="83"/>
      <c r="N422" s="83"/>
      <c r="O422" s="83"/>
      <c r="P422" s="83"/>
      <c r="Q422" s="83"/>
      <c r="R422" s="1"/>
      <c r="S422" s="84"/>
      <c r="T422" s="84"/>
      <c r="V422" s="84"/>
      <c r="W422" s="83"/>
      <c r="X422" s="83"/>
      <c r="Y422" s="83"/>
      <c r="Z422" s="1"/>
      <c r="AA422" s="1"/>
      <c r="AB422" s="3"/>
      <c r="AC422" s="84"/>
      <c r="AD422" s="84"/>
      <c r="AE422" s="84"/>
      <c r="AF422" s="85"/>
      <c r="AG422" s="86"/>
      <c r="AH422" s="86"/>
      <c r="AI422" s="86"/>
      <c r="AJ422" s="86"/>
      <c r="AK422" s="87"/>
      <c r="AL422" s="87"/>
      <c r="AM422" s="87"/>
      <c r="AN422" s="87"/>
      <c r="AO422" s="88"/>
      <c r="AP422" s="89"/>
      <c r="AQ422" s="90" t="str">
        <f t="shared" si="99"/>
        <v/>
      </c>
      <c r="AR422" s="91">
        <f t="shared" si="100"/>
        <v>2</v>
      </c>
      <c r="AS422" s="92" t="str">
        <f t="shared" si="101"/>
        <v/>
      </c>
      <c r="AT422" s="93">
        <f t="shared" si="102"/>
        <v>0</v>
      </c>
      <c r="AU422" s="93">
        <f t="shared" si="103"/>
        <v>0</v>
      </c>
      <c r="AV422" s="93" t="str">
        <f t="shared" si="104"/>
        <v>01N</v>
      </c>
      <c r="AW422" s="94" t="str">
        <f t="shared" si="105"/>
        <v/>
      </c>
      <c r="AX422" s="95">
        <f>SUMIF(Calculs!$B$2:$B$34,AW422,Calculs!$C$2:$C$34)</f>
        <v>0</v>
      </c>
      <c r="AY422" s="95">
        <f>IF(K422&lt;&gt;"",IF(LEFT(K422,1)="S", Calculs!$C$55,0),0)</f>
        <v>0</v>
      </c>
      <c r="AZ422" s="95">
        <f>IF(L422&lt;&gt;"",IF(LEFT(L422,1)="S", Calculs!$C$51,0),0)</f>
        <v>0</v>
      </c>
      <c r="BA422" s="95">
        <f>IF(M422&lt;&gt;"",IF(LEFT(M422,1)="S", Calculs!$C$52,0),0)</f>
        <v>0</v>
      </c>
      <c r="BB422" s="96" t="str">
        <f t="shared" si="106"/>
        <v/>
      </c>
      <c r="BC422" s="207" t="str">
        <f t="shared" si="107"/>
        <v/>
      </c>
      <c r="BD422" s="96">
        <f>SUMIF(Calculs!$B$2:$B$34,BB422,Calculs!$C$2:$C$34)</f>
        <v>0</v>
      </c>
      <c r="BE422" s="95">
        <f>IF(Q422&lt;&gt;"",IF(LEFT(Q422,1)="S", Calculs!$C$52,0),0)</f>
        <v>0</v>
      </c>
      <c r="BF422" s="95">
        <f>IF(R422&lt;&gt;"",IF(LEFT(R422,1)="S", Calculs!$C$51,0),0)</f>
        <v>0</v>
      </c>
      <c r="BG422" s="95">
        <f>SUMIF(Calculs!$B$41:$B$46,LEFT(S422,2),Calculs!$C$41:$C$46)</f>
        <v>0</v>
      </c>
      <c r="BH422" s="95">
        <f>IF(T422&lt;&gt;"",IF(LEFT(T422,1)="S", Calculs!$C$48,0),0)</f>
        <v>0</v>
      </c>
      <c r="BI422" s="95">
        <f>IF(W422&lt;&gt;"",IF(LEFT(W422,3)="ETT", Calculs!$C$37,0),0)</f>
        <v>0</v>
      </c>
      <c r="BJ422" s="95">
        <f>IF(X422&lt;&gt;"",IF(LEFT(X422,1)="S", Calculs!$C$51,0),0)</f>
        <v>0</v>
      </c>
      <c r="BK422" s="95">
        <f>IF(Y422&lt;&gt;"",IF(LEFT(Y422,1)="S", Calculs!$C$52,0),0)</f>
        <v>0</v>
      </c>
      <c r="BL422" s="96" t="str">
        <f t="shared" si="108"/>
        <v/>
      </c>
      <c r="BM422" s="95">
        <f>SUMIF(Calculs!$B$32:$B$36,TRIM(BL422),Calculs!$C$32:$C$36)</f>
        <v>0</v>
      </c>
      <c r="BN422" s="95">
        <f>IF(V422&lt;&gt;"",IF(LEFT(V422,1)="S", SUMIF(Calculs!$B$57:$B$61, TRIM(BL422), Calculs!$C$57:$C$61),0),0)</f>
        <v>0</v>
      </c>
      <c r="BO422" s="93" t="str">
        <f t="shared" si="109"/>
        <v>N</v>
      </c>
      <c r="BP422" s="95">
        <f t="shared" si="110"/>
        <v>0</v>
      </c>
      <c r="BQ422" s="95" t="e">
        <f t="shared" si="111"/>
        <v>#VALUE!</v>
      </c>
      <c r="BR422" s="95" t="e">
        <f t="shared" si="112"/>
        <v>#VALUE!</v>
      </c>
    </row>
    <row r="423" spans="1:70" ht="12.75" customHeight="1">
      <c r="A423" s="81"/>
      <c r="B423" s="107"/>
      <c r="C423" s="1"/>
      <c r="D423" s="1"/>
      <c r="E423" s="1"/>
      <c r="F423" s="1"/>
      <c r="G423" s="1"/>
      <c r="H423" s="34"/>
      <c r="I423" s="83"/>
      <c r="J423" s="83"/>
      <c r="K423" s="83"/>
      <c r="L423" s="83"/>
      <c r="M423" s="83"/>
      <c r="N423" s="83"/>
      <c r="O423" s="83"/>
      <c r="P423" s="83"/>
      <c r="Q423" s="83"/>
      <c r="R423" s="1"/>
      <c r="S423" s="84"/>
      <c r="T423" s="84"/>
      <c r="V423" s="84"/>
      <c r="W423" s="83"/>
      <c r="X423" s="83"/>
      <c r="Y423" s="83"/>
      <c r="Z423" s="1"/>
      <c r="AA423" s="1"/>
      <c r="AB423" s="3"/>
      <c r="AC423" s="84"/>
      <c r="AD423" s="84"/>
      <c r="AE423" s="84"/>
      <c r="AF423" s="85"/>
      <c r="AG423" s="86"/>
      <c r="AH423" s="86"/>
      <c r="AI423" s="86"/>
      <c r="AJ423" s="86"/>
      <c r="AK423" s="87"/>
      <c r="AL423" s="87"/>
      <c r="AM423" s="87"/>
      <c r="AN423" s="87"/>
      <c r="AO423" s="88"/>
      <c r="AP423" s="89"/>
      <c r="AQ423" s="90" t="str">
        <f t="shared" si="99"/>
        <v/>
      </c>
      <c r="AR423" s="91">
        <f t="shared" si="100"/>
        <v>2</v>
      </c>
      <c r="AS423" s="92" t="str">
        <f t="shared" si="101"/>
        <v/>
      </c>
      <c r="AT423" s="93">
        <f t="shared" si="102"/>
        <v>0</v>
      </c>
      <c r="AU423" s="93">
        <f t="shared" si="103"/>
        <v>0</v>
      </c>
      <c r="AV423" s="93" t="str">
        <f t="shared" si="104"/>
        <v>01N</v>
      </c>
      <c r="AW423" s="94" t="str">
        <f t="shared" si="105"/>
        <v/>
      </c>
      <c r="AX423" s="95">
        <f>SUMIF(Calculs!$B$2:$B$34,AW423,Calculs!$C$2:$C$34)</f>
        <v>0</v>
      </c>
      <c r="AY423" s="95">
        <f>IF(K423&lt;&gt;"",IF(LEFT(K423,1)="S", Calculs!$C$55,0),0)</f>
        <v>0</v>
      </c>
      <c r="AZ423" s="95">
        <f>IF(L423&lt;&gt;"",IF(LEFT(L423,1)="S", Calculs!$C$51,0),0)</f>
        <v>0</v>
      </c>
      <c r="BA423" s="95">
        <f>IF(M423&lt;&gt;"",IF(LEFT(M423,1)="S", Calculs!$C$52,0),0)</f>
        <v>0</v>
      </c>
      <c r="BB423" s="96" t="str">
        <f t="shared" si="106"/>
        <v/>
      </c>
      <c r="BC423" s="207" t="str">
        <f t="shared" si="107"/>
        <v/>
      </c>
      <c r="BD423" s="96">
        <f>SUMIF(Calculs!$B$2:$B$34,BB423,Calculs!$C$2:$C$34)</f>
        <v>0</v>
      </c>
      <c r="BE423" s="95">
        <f>IF(Q423&lt;&gt;"",IF(LEFT(Q423,1)="S", Calculs!$C$52,0),0)</f>
        <v>0</v>
      </c>
      <c r="BF423" s="95">
        <f>IF(R423&lt;&gt;"",IF(LEFT(R423,1)="S", Calculs!$C$51,0),0)</f>
        <v>0</v>
      </c>
      <c r="BG423" s="95">
        <f>SUMIF(Calculs!$B$41:$B$46,LEFT(S423,2),Calculs!$C$41:$C$46)</f>
        <v>0</v>
      </c>
      <c r="BH423" s="95">
        <f>IF(T423&lt;&gt;"",IF(LEFT(T423,1)="S", Calculs!$C$48,0),0)</f>
        <v>0</v>
      </c>
      <c r="BI423" s="95">
        <f>IF(W423&lt;&gt;"",IF(LEFT(W423,3)="ETT", Calculs!$C$37,0),0)</f>
        <v>0</v>
      </c>
      <c r="BJ423" s="95">
        <f>IF(X423&lt;&gt;"",IF(LEFT(X423,1)="S", Calculs!$C$51,0),0)</f>
        <v>0</v>
      </c>
      <c r="BK423" s="95">
        <f>IF(Y423&lt;&gt;"",IF(LEFT(Y423,1)="S", Calculs!$C$52,0),0)</f>
        <v>0</v>
      </c>
      <c r="BL423" s="96" t="str">
        <f t="shared" si="108"/>
        <v/>
      </c>
      <c r="BM423" s="95">
        <f>SUMIF(Calculs!$B$32:$B$36,TRIM(BL423),Calculs!$C$32:$C$36)</f>
        <v>0</v>
      </c>
      <c r="BN423" s="95">
        <f>IF(V423&lt;&gt;"",IF(LEFT(V423,1)="S", SUMIF(Calculs!$B$57:$B$61, TRIM(BL423), Calculs!$C$57:$C$61),0),0)</f>
        <v>0</v>
      </c>
      <c r="BO423" s="93" t="str">
        <f t="shared" si="109"/>
        <v>N</v>
      </c>
      <c r="BP423" s="95">
        <f t="shared" si="110"/>
        <v>0</v>
      </c>
      <c r="BQ423" s="95" t="e">
        <f t="shared" si="111"/>
        <v>#VALUE!</v>
      </c>
      <c r="BR423" s="95" t="e">
        <f t="shared" si="112"/>
        <v>#VALUE!</v>
      </c>
    </row>
    <row r="424" spans="1:70" ht="12.75" customHeight="1">
      <c r="A424" s="81"/>
      <c r="B424" s="107"/>
      <c r="C424" s="1"/>
      <c r="D424" s="1"/>
      <c r="E424" s="1"/>
      <c r="F424" s="1"/>
      <c r="G424" s="1"/>
      <c r="H424" s="34"/>
      <c r="I424" s="83"/>
      <c r="J424" s="83"/>
      <c r="K424" s="83"/>
      <c r="L424" s="83"/>
      <c r="M424" s="83"/>
      <c r="N424" s="83"/>
      <c r="O424" s="83"/>
      <c r="P424" s="83"/>
      <c r="Q424" s="83"/>
      <c r="R424" s="1"/>
      <c r="S424" s="84"/>
      <c r="T424" s="84"/>
      <c r="V424" s="84"/>
      <c r="W424" s="83"/>
      <c r="X424" s="83"/>
      <c r="Y424" s="83"/>
      <c r="Z424" s="1"/>
      <c r="AA424" s="1"/>
      <c r="AB424" s="3"/>
      <c r="AC424" s="84"/>
      <c r="AD424" s="84"/>
      <c r="AE424" s="84"/>
      <c r="AF424" s="85"/>
      <c r="AG424" s="86"/>
      <c r="AH424" s="86"/>
      <c r="AI424" s="86"/>
      <c r="AJ424" s="86"/>
      <c r="AK424" s="87"/>
      <c r="AL424" s="87"/>
      <c r="AM424" s="87"/>
      <c r="AN424" s="87"/>
      <c r="AO424" s="88"/>
      <c r="AP424" s="89"/>
      <c r="AQ424" s="90" t="str">
        <f t="shared" si="99"/>
        <v/>
      </c>
      <c r="AR424" s="91">
        <f t="shared" si="100"/>
        <v>2</v>
      </c>
      <c r="AS424" s="92" t="str">
        <f t="shared" si="101"/>
        <v/>
      </c>
      <c r="AT424" s="93">
        <f t="shared" si="102"/>
        <v>0</v>
      </c>
      <c r="AU424" s="93">
        <f t="shared" si="103"/>
        <v>0</v>
      </c>
      <c r="AV424" s="93" t="str">
        <f t="shared" si="104"/>
        <v>01N</v>
      </c>
      <c r="AW424" s="94" t="str">
        <f t="shared" si="105"/>
        <v/>
      </c>
      <c r="AX424" s="95">
        <f>SUMIF(Calculs!$B$2:$B$34,AW424,Calculs!$C$2:$C$34)</f>
        <v>0</v>
      </c>
      <c r="AY424" s="95">
        <f>IF(K424&lt;&gt;"",IF(LEFT(K424,1)="S", Calculs!$C$55,0),0)</f>
        <v>0</v>
      </c>
      <c r="AZ424" s="95">
        <f>IF(L424&lt;&gt;"",IF(LEFT(L424,1)="S", Calculs!$C$51,0),0)</f>
        <v>0</v>
      </c>
      <c r="BA424" s="95">
        <f>IF(M424&lt;&gt;"",IF(LEFT(M424,1)="S", Calculs!$C$52,0),0)</f>
        <v>0</v>
      </c>
      <c r="BB424" s="96" t="str">
        <f t="shared" si="106"/>
        <v/>
      </c>
      <c r="BC424" s="207" t="str">
        <f t="shared" si="107"/>
        <v/>
      </c>
      <c r="BD424" s="96">
        <f>SUMIF(Calculs!$B$2:$B$34,BB424,Calculs!$C$2:$C$34)</f>
        <v>0</v>
      </c>
      <c r="BE424" s="95">
        <f>IF(Q424&lt;&gt;"",IF(LEFT(Q424,1)="S", Calculs!$C$52,0),0)</f>
        <v>0</v>
      </c>
      <c r="BF424" s="95">
        <f>IF(R424&lt;&gt;"",IF(LEFT(R424,1)="S", Calculs!$C$51,0),0)</f>
        <v>0</v>
      </c>
      <c r="BG424" s="95">
        <f>SUMIF(Calculs!$B$41:$B$46,LEFT(S424,2),Calculs!$C$41:$C$46)</f>
        <v>0</v>
      </c>
      <c r="BH424" s="95">
        <f>IF(T424&lt;&gt;"",IF(LEFT(T424,1)="S", Calculs!$C$48,0),0)</f>
        <v>0</v>
      </c>
      <c r="BI424" s="95">
        <f>IF(W424&lt;&gt;"",IF(LEFT(W424,3)="ETT", Calculs!$C$37,0),0)</f>
        <v>0</v>
      </c>
      <c r="BJ424" s="95">
        <f>IF(X424&lt;&gt;"",IF(LEFT(X424,1)="S", Calculs!$C$51,0),0)</f>
        <v>0</v>
      </c>
      <c r="BK424" s="95">
        <f>IF(Y424&lt;&gt;"",IF(LEFT(Y424,1)="S", Calculs!$C$52,0),0)</f>
        <v>0</v>
      </c>
      <c r="BL424" s="96" t="str">
        <f t="shared" si="108"/>
        <v/>
      </c>
      <c r="BM424" s="95">
        <f>SUMIF(Calculs!$B$32:$B$36,TRIM(BL424),Calculs!$C$32:$C$36)</f>
        <v>0</v>
      </c>
      <c r="BN424" s="95">
        <f>IF(V424&lt;&gt;"",IF(LEFT(V424,1)="S", SUMIF(Calculs!$B$57:$B$61, TRIM(BL424), Calculs!$C$57:$C$61),0),0)</f>
        <v>0</v>
      </c>
      <c r="BO424" s="93" t="str">
        <f t="shared" si="109"/>
        <v>N</v>
      </c>
      <c r="BP424" s="95">
        <f t="shared" si="110"/>
        <v>0</v>
      </c>
      <c r="BQ424" s="95" t="e">
        <f t="shared" si="111"/>
        <v>#VALUE!</v>
      </c>
      <c r="BR424" s="95" t="e">
        <f t="shared" si="112"/>
        <v>#VALUE!</v>
      </c>
    </row>
    <row r="425" spans="1:70" ht="12.75" customHeight="1">
      <c r="A425" s="81"/>
      <c r="B425" s="107"/>
      <c r="C425" s="1"/>
      <c r="D425" s="1"/>
      <c r="E425" s="1"/>
      <c r="F425" s="1"/>
      <c r="G425" s="1"/>
      <c r="H425" s="34"/>
      <c r="I425" s="83"/>
      <c r="J425" s="83"/>
      <c r="K425" s="83"/>
      <c r="L425" s="83"/>
      <c r="M425" s="83"/>
      <c r="N425" s="83"/>
      <c r="O425" s="83"/>
      <c r="P425" s="83"/>
      <c r="Q425" s="83"/>
      <c r="R425" s="1"/>
      <c r="S425" s="84"/>
      <c r="T425" s="84"/>
      <c r="V425" s="84"/>
      <c r="W425" s="83"/>
      <c r="X425" s="83"/>
      <c r="Y425" s="83"/>
      <c r="Z425" s="1"/>
      <c r="AA425" s="1"/>
      <c r="AB425" s="3"/>
      <c r="AC425" s="84"/>
      <c r="AD425" s="84"/>
      <c r="AE425" s="84"/>
      <c r="AF425" s="85"/>
      <c r="AG425" s="86"/>
      <c r="AH425" s="86"/>
      <c r="AI425" s="86"/>
      <c r="AJ425" s="86"/>
      <c r="AK425" s="87"/>
      <c r="AL425" s="87"/>
      <c r="AM425" s="87"/>
      <c r="AN425" s="87"/>
      <c r="AO425" s="88"/>
      <c r="AP425" s="89"/>
      <c r="AQ425" s="90" t="str">
        <f t="shared" si="99"/>
        <v/>
      </c>
      <c r="AR425" s="91">
        <f t="shared" si="100"/>
        <v>2</v>
      </c>
      <c r="AS425" s="92" t="str">
        <f t="shared" si="101"/>
        <v/>
      </c>
      <c r="AT425" s="93">
        <f t="shared" si="102"/>
        <v>0</v>
      </c>
      <c r="AU425" s="93">
        <f t="shared" si="103"/>
        <v>0</v>
      </c>
      <c r="AV425" s="93" t="str">
        <f t="shared" si="104"/>
        <v>01N</v>
      </c>
      <c r="AW425" s="94" t="str">
        <f t="shared" si="105"/>
        <v/>
      </c>
      <c r="AX425" s="95">
        <f>SUMIF(Calculs!$B$2:$B$34,AW425,Calculs!$C$2:$C$34)</f>
        <v>0</v>
      </c>
      <c r="AY425" s="95">
        <f>IF(K425&lt;&gt;"",IF(LEFT(K425,1)="S", Calculs!$C$55,0),0)</f>
        <v>0</v>
      </c>
      <c r="AZ425" s="95">
        <f>IF(L425&lt;&gt;"",IF(LEFT(L425,1)="S", Calculs!$C$51,0),0)</f>
        <v>0</v>
      </c>
      <c r="BA425" s="95">
        <f>IF(M425&lt;&gt;"",IF(LEFT(M425,1)="S", Calculs!$C$52,0),0)</f>
        <v>0</v>
      </c>
      <c r="BB425" s="96" t="str">
        <f t="shared" si="106"/>
        <v/>
      </c>
      <c r="BC425" s="207" t="str">
        <f t="shared" si="107"/>
        <v/>
      </c>
      <c r="BD425" s="96">
        <f>SUMIF(Calculs!$B$2:$B$34,BB425,Calculs!$C$2:$C$34)</f>
        <v>0</v>
      </c>
      <c r="BE425" s="95">
        <f>IF(Q425&lt;&gt;"",IF(LEFT(Q425,1)="S", Calculs!$C$52,0),0)</f>
        <v>0</v>
      </c>
      <c r="BF425" s="95">
        <f>IF(R425&lt;&gt;"",IF(LEFT(R425,1)="S", Calculs!$C$51,0),0)</f>
        <v>0</v>
      </c>
      <c r="BG425" s="95">
        <f>SUMIF(Calculs!$B$41:$B$46,LEFT(S425,2),Calculs!$C$41:$C$46)</f>
        <v>0</v>
      </c>
      <c r="BH425" s="95">
        <f>IF(T425&lt;&gt;"",IF(LEFT(T425,1)="S", Calculs!$C$48,0),0)</f>
        <v>0</v>
      </c>
      <c r="BI425" s="95">
        <f>IF(W425&lt;&gt;"",IF(LEFT(W425,3)="ETT", Calculs!$C$37,0),0)</f>
        <v>0</v>
      </c>
      <c r="BJ425" s="95">
        <f>IF(X425&lt;&gt;"",IF(LEFT(X425,1)="S", Calculs!$C$51,0),0)</f>
        <v>0</v>
      </c>
      <c r="BK425" s="95">
        <f>IF(Y425&lt;&gt;"",IF(LEFT(Y425,1)="S", Calculs!$C$52,0),0)</f>
        <v>0</v>
      </c>
      <c r="BL425" s="96" t="str">
        <f t="shared" si="108"/>
        <v/>
      </c>
      <c r="BM425" s="95">
        <f>SUMIF(Calculs!$B$32:$B$36,TRIM(BL425),Calculs!$C$32:$C$36)</f>
        <v>0</v>
      </c>
      <c r="BN425" s="95">
        <f>IF(V425&lt;&gt;"",IF(LEFT(V425,1)="S", SUMIF(Calculs!$B$57:$B$61, TRIM(BL425), Calculs!$C$57:$C$61),0),0)</f>
        <v>0</v>
      </c>
      <c r="BO425" s="93" t="str">
        <f t="shared" si="109"/>
        <v>N</v>
      </c>
      <c r="BP425" s="95">
        <f t="shared" si="110"/>
        <v>0</v>
      </c>
      <c r="BQ425" s="95" t="e">
        <f t="shared" si="111"/>
        <v>#VALUE!</v>
      </c>
      <c r="BR425" s="95" t="e">
        <f t="shared" si="112"/>
        <v>#VALUE!</v>
      </c>
    </row>
    <row r="426" spans="1:70" ht="12.75" customHeight="1">
      <c r="A426" s="81"/>
      <c r="B426" s="107"/>
      <c r="C426" s="1"/>
      <c r="D426" s="1"/>
      <c r="E426" s="1"/>
      <c r="F426" s="1"/>
      <c r="G426" s="1"/>
      <c r="H426" s="34"/>
      <c r="I426" s="83"/>
      <c r="J426" s="83"/>
      <c r="K426" s="83"/>
      <c r="L426" s="83"/>
      <c r="M426" s="83"/>
      <c r="N426" s="83"/>
      <c r="O426" s="83"/>
      <c r="P426" s="83"/>
      <c r="Q426" s="83"/>
      <c r="R426" s="1"/>
      <c r="S426" s="84"/>
      <c r="T426" s="84"/>
      <c r="V426" s="84"/>
      <c r="W426" s="83"/>
      <c r="X426" s="83"/>
      <c r="Y426" s="83"/>
      <c r="Z426" s="1"/>
      <c r="AA426" s="1"/>
      <c r="AB426" s="3"/>
      <c r="AC426" s="84"/>
      <c r="AD426" s="84"/>
      <c r="AE426" s="84"/>
      <c r="AF426" s="85"/>
      <c r="AG426" s="86"/>
      <c r="AH426" s="86"/>
      <c r="AI426" s="86"/>
      <c r="AJ426" s="86"/>
      <c r="AK426" s="87"/>
      <c r="AL426" s="87"/>
      <c r="AM426" s="87"/>
      <c r="AN426" s="87"/>
      <c r="AO426" s="88"/>
      <c r="AP426" s="89"/>
      <c r="AQ426" s="90" t="str">
        <f t="shared" si="99"/>
        <v/>
      </c>
      <c r="AR426" s="91">
        <f t="shared" si="100"/>
        <v>2</v>
      </c>
      <c r="AS426" s="92" t="str">
        <f t="shared" si="101"/>
        <v/>
      </c>
      <c r="AT426" s="93">
        <f t="shared" si="102"/>
        <v>0</v>
      </c>
      <c r="AU426" s="93">
        <f t="shared" si="103"/>
        <v>0</v>
      </c>
      <c r="AV426" s="93" t="str">
        <f t="shared" si="104"/>
        <v>01N</v>
      </c>
      <c r="AW426" s="94" t="str">
        <f t="shared" si="105"/>
        <v/>
      </c>
      <c r="AX426" s="95">
        <f>SUMIF(Calculs!$B$2:$B$34,AW426,Calculs!$C$2:$C$34)</f>
        <v>0</v>
      </c>
      <c r="AY426" s="95">
        <f>IF(K426&lt;&gt;"",IF(LEFT(K426,1)="S", Calculs!$C$55,0),0)</f>
        <v>0</v>
      </c>
      <c r="AZ426" s="95">
        <f>IF(L426&lt;&gt;"",IF(LEFT(L426,1)="S", Calculs!$C$51,0),0)</f>
        <v>0</v>
      </c>
      <c r="BA426" s="95">
        <f>IF(M426&lt;&gt;"",IF(LEFT(M426,1)="S", Calculs!$C$52,0),0)</f>
        <v>0</v>
      </c>
      <c r="BB426" s="96" t="str">
        <f t="shared" si="106"/>
        <v/>
      </c>
      <c r="BC426" s="207" t="str">
        <f t="shared" si="107"/>
        <v/>
      </c>
      <c r="BD426" s="96">
        <f>SUMIF(Calculs!$B$2:$B$34,BB426,Calculs!$C$2:$C$34)</f>
        <v>0</v>
      </c>
      <c r="BE426" s="95">
        <f>IF(Q426&lt;&gt;"",IF(LEFT(Q426,1)="S", Calculs!$C$52,0),0)</f>
        <v>0</v>
      </c>
      <c r="BF426" s="95">
        <f>IF(R426&lt;&gt;"",IF(LEFT(R426,1)="S", Calculs!$C$51,0),0)</f>
        <v>0</v>
      </c>
      <c r="BG426" s="95">
        <f>SUMIF(Calculs!$B$41:$B$46,LEFT(S426,2),Calculs!$C$41:$C$46)</f>
        <v>0</v>
      </c>
      <c r="BH426" s="95">
        <f>IF(T426&lt;&gt;"",IF(LEFT(T426,1)="S", Calculs!$C$48,0),0)</f>
        <v>0</v>
      </c>
      <c r="BI426" s="95">
        <f>IF(W426&lt;&gt;"",IF(LEFT(W426,3)="ETT", Calculs!$C$37,0),0)</f>
        <v>0</v>
      </c>
      <c r="BJ426" s="95">
        <f>IF(X426&lt;&gt;"",IF(LEFT(X426,1)="S", Calculs!$C$51,0),0)</f>
        <v>0</v>
      </c>
      <c r="BK426" s="95">
        <f>IF(Y426&lt;&gt;"",IF(LEFT(Y426,1)="S", Calculs!$C$52,0),0)</f>
        <v>0</v>
      </c>
      <c r="BL426" s="96" t="str">
        <f t="shared" si="108"/>
        <v/>
      </c>
      <c r="BM426" s="95">
        <f>SUMIF(Calculs!$B$32:$B$36,TRIM(BL426),Calculs!$C$32:$C$36)</f>
        <v>0</v>
      </c>
      <c r="BN426" s="95">
        <f>IF(V426&lt;&gt;"",IF(LEFT(V426,1)="S", SUMIF(Calculs!$B$57:$B$61, TRIM(BL426), Calculs!$C$57:$C$61),0),0)</f>
        <v>0</v>
      </c>
      <c r="BO426" s="93" t="str">
        <f t="shared" si="109"/>
        <v>N</v>
      </c>
      <c r="BP426" s="95">
        <f t="shared" si="110"/>
        <v>0</v>
      </c>
      <c r="BQ426" s="95" t="e">
        <f t="shared" si="111"/>
        <v>#VALUE!</v>
      </c>
      <c r="BR426" s="95" t="e">
        <f t="shared" si="112"/>
        <v>#VALUE!</v>
      </c>
    </row>
    <row r="427" spans="1:70" ht="12.75" customHeight="1">
      <c r="A427" s="81"/>
      <c r="B427" s="107"/>
      <c r="C427" s="1"/>
      <c r="D427" s="1"/>
      <c r="E427" s="1"/>
      <c r="F427" s="1"/>
      <c r="G427" s="1"/>
      <c r="H427" s="34"/>
      <c r="I427" s="83"/>
      <c r="J427" s="83"/>
      <c r="K427" s="83"/>
      <c r="L427" s="83"/>
      <c r="M427" s="83"/>
      <c r="N427" s="83"/>
      <c r="O427" s="83"/>
      <c r="P427" s="83"/>
      <c r="Q427" s="83"/>
      <c r="R427" s="1"/>
      <c r="S427" s="84"/>
      <c r="T427" s="84"/>
      <c r="V427" s="84"/>
      <c r="W427" s="83"/>
      <c r="X427" s="83"/>
      <c r="Y427" s="83"/>
      <c r="Z427" s="1"/>
      <c r="AA427" s="1"/>
      <c r="AB427" s="3"/>
      <c r="AC427" s="84"/>
      <c r="AD427" s="84"/>
      <c r="AE427" s="84"/>
      <c r="AF427" s="85"/>
      <c r="AG427" s="86"/>
      <c r="AH427" s="86"/>
      <c r="AI427" s="86"/>
      <c r="AJ427" s="86"/>
      <c r="AK427" s="87"/>
      <c r="AL427" s="87"/>
      <c r="AM427" s="87"/>
      <c r="AN427" s="87"/>
      <c r="AO427" s="88"/>
      <c r="AP427" s="89"/>
      <c r="AQ427" s="90" t="str">
        <f t="shared" si="99"/>
        <v/>
      </c>
      <c r="AR427" s="91">
        <f t="shared" si="100"/>
        <v>2</v>
      </c>
      <c r="AS427" s="92" t="str">
        <f t="shared" si="101"/>
        <v/>
      </c>
      <c r="AT427" s="93">
        <f t="shared" si="102"/>
        <v>0</v>
      </c>
      <c r="AU427" s="93">
        <f t="shared" si="103"/>
        <v>0</v>
      </c>
      <c r="AV427" s="93" t="str">
        <f t="shared" si="104"/>
        <v>01N</v>
      </c>
      <c r="AW427" s="94" t="str">
        <f t="shared" si="105"/>
        <v/>
      </c>
      <c r="AX427" s="95">
        <f>SUMIF(Calculs!$B$2:$B$34,AW427,Calculs!$C$2:$C$34)</f>
        <v>0</v>
      </c>
      <c r="AY427" s="95">
        <f>IF(K427&lt;&gt;"",IF(LEFT(K427,1)="S", Calculs!$C$55,0),0)</f>
        <v>0</v>
      </c>
      <c r="AZ427" s="95">
        <f>IF(L427&lt;&gt;"",IF(LEFT(L427,1)="S", Calculs!$C$51,0),0)</f>
        <v>0</v>
      </c>
      <c r="BA427" s="95">
        <f>IF(M427&lt;&gt;"",IF(LEFT(M427,1)="S", Calculs!$C$52,0),0)</f>
        <v>0</v>
      </c>
      <c r="BB427" s="96" t="str">
        <f t="shared" si="106"/>
        <v/>
      </c>
      <c r="BC427" s="207" t="str">
        <f t="shared" si="107"/>
        <v/>
      </c>
      <c r="BD427" s="96">
        <f>SUMIF(Calculs!$B$2:$B$34,BB427,Calculs!$C$2:$C$34)</f>
        <v>0</v>
      </c>
      <c r="BE427" s="95">
        <f>IF(Q427&lt;&gt;"",IF(LEFT(Q427,1)="S", Calculs!$C$52,0),0)</f>
        <v>0</v>
      </c>
      <c r="BF427" s="95">
        <f>IF(R427&lt;&gt;"",IF(LEFT(R427,1)="S", Calculs!$C$51,0),0)</f>
        <v>0</v>
      </c>
      <c r="BG427" s="95">
        <f>SUMIF(Calculs!$B$41:$B$46,LEFT(S427,2),Calculs!$C$41:$C$46)</f>
        <v>0</v>
      </c>
      <c r="BH427" s="95">
        <f>IF(T427&lt;&gt;"",IF(LEFT(T427,1)="S", Calculs!$C$48,0),0)</f>
        <v>0</v>
      </c>
      <c r="BI427" s="95">
        <f>IF(W427&lt;&gt;"",IF(LEFT(W427,3)="ETT", Calculs!$C$37,0),0)</f>
        <v>0</v>
      </c>
      <c r="BJ427" s="95">
        <f>IF(X427&lt;&gt;"",IF(LEFT(X427,1)="S", Calculs!$C$51,0),0)</f>
        <v>0</v>
      </c>
      <c r="BK427" s="95">
        <f>IF(Y427&lt;&gt;"",IF(LEFT(Y427,1)="S", Calculs!$C$52,0),0)</f>
        <v>0</v>
      </c>
      <c r="BL427" s="96" t="str">
        <f t="shared" si="108"/>
        <v/>
      </c>
      <c r="BM427" s="95">
        <f>SUMIF(Calculs!$B$32:$B$36,TRIM(BL427),Calculs!$C$32:$C$36)</f>
        <v>0</v>
      </c>
      <c r="BN427" s="95">
        <f>IF(V427&lt;&gt;"",IF(LEFT(V427,1)="S", SUMIF(Calculs!$B$57:$B$61, TRIM(BL427), Calculs!$C$57:$C$61),0),0)</f>
        <v>0</v>
      </c>
      <c r="BO427" s="93" t="str">
        <f t="shared" si="109"/>
        <v>N</v>
      </c>
      <c r="BP427" s="95">
        <f t="shared" si="110"/>
        <v>0</v>
      </c>
      <c r="BQ427" s="95" t="e">
        <f t="shared" si="111"/>
        <v>#VALUE!</v>
      </c>
      <c r="BR427" s="95" t="e">
        <f t="shared" si="112"/>
        <v>#VALUE!</v>
      </c>
    </row>
    <row r="428" spans="1:70" ht="12.75" customHeight="1">
      <c r="A428" s="81"/>
      <c r="B428" s="107"/>
      <c r="C428" s="1"/>
      <c r="D428" s="1"/>
      <c r="E428" s="1"/>
      <c r="F428" s="1"/>
      <c r="G428" s="1"/>
      <c r="H428" s="34"/>
      <c r="I428" s="83"/>
      <c r="J428" s="83"/>
      <c r="K428" s="83"/>
      <c r="L428" s="83"/>
      <c r="M428" s="83"/>
      <c r="N428" s="83"/>
      <c r="O428" s="83"/>
      <c r="P428" s="83"/>
      <c r="Q428" s="83"/>
      <c r="R428" s="1"/>
      <c r="S428" s="84"/>
      <c r="T428" s="84"/>
      <c r="V428" s="84"/>
      <c r="W428" s="83"/>
      <c r="X428" s="83"/>
      <c r="Y428" s="83"/>
      <c r="Z428" s="1"/>
      <c r="AA428" s="1"/>
      <c r="AB428" s="3"/>
      <c r="AC428" s="84"/>
      <c r="AD428" s="84"/>
      <c r="AE428" s="84"/>
      <c r="AF428" s="85"/>
      <c r="AG428" s="86"/>
      <c r="AH428" s="86"/>
      <c r="AI428" s="86"/>
      <c r="AJ428" s="86"/>
      <c r="AK428" s="87"/>
      <c r="AL428" s="87"/>
      <c r="AM428" s="87"/>
      <c r="AN428" s="87"/>
      <c r="AO428" s="88"/>
      <c r="AP428" s="89"/>
      <c r="AQ428" s="90" t="str">
        <f t="shared" si="99"/>
        <v/>
      </c>
      <c r="AR428" s="91">
        <f t="shared" si="100"/>
        <v>2</v>
      </c>
      <c r="AS428" s="92" t="str">
        <f t="shared" si="101"/>
        <v/>
      </c>
      <c r="AT428" s="93">
        <f t="shared" si="102"/>
        <v>0</v>
      </c>
      <c r="AU428" s="93">
        <f t="shared" si="103"/>
        <v>0</v>
      </c>
      <c r="AV428" s="93" t="str">
        <f t="shared" si="104"/>
        <v>01N</v>
      </c>
      <c r="AW428" s="94" t="str">
        <f t="shared" si="105"/>
        <v/>
      </c>
      <c r="AX428" s="95">
        <f>SUMIF(Calculs!$B$2:$B$34,AW428,Calculs!$C$2:$C$34)</f>
        <v>0</v>
      </c>
      <c r="AY428" s="95">
        <f>IF(K428&lt;&gt;"",IF(LEFT(K428,1)="S", Calculs!$C$55,0),0)</f>
        <v>0</v>
      </c>
      <c r="AZ428" s="95">
        <f>IF(L428&lt;&gt;"",IF(LEFT(L428,1)="S", Calculs!$C$51,0),0)</f>
        <v>0</v>
      </c>
      <c r="BA428" s="95">
        <f>IF(M428&lt;&gt;"",IF(LEFT(M428,1)="S", Calculs!$C$52,0),0)</f>
        <v>0</v>
      </c>
      <c r="BB428" s="96" t="str">
        <f t="shared" si="106"/>
        <v/>
      </c>
      <c r="BC428" s="207" t="str">
        <f t="shared" si="107"/>
        <v/>
      </c>
      <c r="BD428" s="96">
        <f>SUMIF(Calculs!$B$2:$B$34,BB428,Calculs!$C$2:$C$34)</f>
        <v>0</v>
      </c>
      <c r="BE428" s="95">
        <f>IF(Q428&lt;&gt;"",IF(LEFT(Q428,1)="S", Calculs!$C$52,0),0)</f>
        <v>0</v>
      </c>
      <c r="BF428" s="95">
        <f>IF(R428&lt;&gt;"",IF(LEFT(R428,1)="S", Calculs!$C$51,0),0)</f>
        <v>0</v>
      </c>
      <c r="BG428" s="95">
        <f>SUMIF(Calculs!$B$41:$B$46,LEFT(S428,2),Calculs!$C$41:$C$46)</f>
        <v>0</v>
      </c>
      <c r="BH428" s="95">
        <f>IF(T428&lt;&gt;"",IF(LEFT(T428,1)="S", Calculs!$C$48,0),0)</f>
        <v>0</v>
      </c>
      <c r="BI428" s="95">
        <f>IF(W428&lt;&gt;"",IF(LEFT(W428,3)="ETT", Calculs!$C$37,0),0)</f>
        <v>0</v>
      </c>
      <c r="BJ428" s="95">
        <f>IF(X428&lt;&gt;"",IF(LEFT(X428,1)="S", Calculs!$C$51,0),0)</f>
        <v>0</v>
      </c>
      <c r="BK428" s="95">
        <f>IF(Y428&lt;&gt;"",IF(LEFT(Y428,1)="S", Calculs!$C$52,0),0)</f>
        <v>0</v>
      </c>
      <c r="BL428" s="96" t="str">
        <f t="shared" si="108"/>
        <v/>
      </c>
      <c r="BM428" s="95">
        <f>SUMIF(Calculs!$B$32:$B$36,TRIM(BL428),Calculs!$C$32:$C$36)</f>
        <v>0</v>
      </c>
      <c r="BN428" s="95">
        <f>IF(V428&lt;&gt;"",IF(LEFT(V428,1)="S", SUMIF(Calculs!$B$57:$B$61, TRIM(BL428), Calculs!$C$57:$C$61),0),0)</f>
        <v>0</v>
      </c>
      <c r="BO428" s="93" t="str">
        <f t="shared" si="109"/>
        <v>N</v>
      </c>
      <c r="BP428" s="95">
        <f t="shared" si="110"/>
        <v>0</v>
      </c>
      <c r="BQ428" s="95" t="e">
        <f t="shared" si="111"/>
        <v>#VALUE!</v>
      </c>
      <c r="BR428" s="95" t="e">
        <f t="shared" si="112"/>
        <v>#VALUE!</v>
      </c>
    </row>
    <row r="429" spans="1:70" ht="12.75" customHeight="1">
      <c r="A429" s="81"/>
      <c r="B429" s="107"/>
      <c r="C429" s="1"/>
      <c r="D429" s="1"/>
      <c r="E429" s="1"/>
      <c r="F429" s="1"/>
      <c r="G429" s="1"/>
      <c r="H429" s="34"/>
      <c r="I429" s="83"/>
      <c r="J429" s="83"/>
      <c r="K429" s="83"/>
      <c r="L429" s="83"/>
      <c r="M429" s="83"/>
      <c r="N429" s="83"/>
      <c r="O429" s="83"/>
      <c r="P429" s="83"/>
      <c r="Q429" s="83"/>
      <c r="R429" s="1"/>
      <c r="S429" s="84"/>
      <c r="T429" s="84"/>
      <c r="V429" s="84"/>
      <c r="W429" s="83"/>
      <c r="X429" s="83"/>
      <c r="Y429" s="83"/>
      <c r="Z429" s="1"/>
      <c r="AA429" s="1"/>
      <c r="AB429" s="3"/>
      <c r="AC429" s="84"/>
      <c r="AD429" s="84"/>
      <c r="AE429" s="84"/>
      <c r="AF429" s="85"/>
      <c r="AG429" s="86"/>
      <c r="AH429" s="86"/>
      <c r="AI429" s="86"/>
      <c r="AJ429" s="86"/>
      <c r="AK429" s="87"/>
      <c r="AL429" s="87"/>
      <c r="AM429" s="87"/>
      <c r="AN429" s="87"/>
      <c r="AO429" s="88"/>
      <c r="AP429" s="89"/>
      <c r="AQ429" s="90" t="str">
        <f t="shared" si="99"/>
        <v/>
      </c>
      <c r="AR429" s="91">
        <f t="shared" si="100"/>
        <v>2</v>
      </c>
      <c r="AS429" s="92" t="str">
        <f t="shared" si="101"/>
        <v/>
      </c>
      <c r="AT429" s="93">
        <f t="shared" si="102"/>
        <v>0</v>
      </c>
      <c r="AU429" s="93">
        <f t="shared" si="103"/>
        <v>0</v>
      </c>
      <c r="AV429" s="93" t="str">
        <f t="shared" si="104"/>
        <v>01N</v>
      </c>
      <c r="AW429" s="94" t="str">
        <f t="shared" si="105"/>
        <v/>
      </c>
      <c r="AX429" s="95">
        <f>SUMIF(Calculs!$B$2:$B$34,AW429,Calculs!$C$2:$C$34)</f>
        <v>0</v>
      </c>
      <c r="AY429" s="95">
        <f>IF(K429&lt;&gt;"",IF(LEFT(K429,1)="S", Calculs!$C$55,0),0)</f>
        <v>0</v>
      </c>
      <c r="AZ429" s="95">
        <f>IF(L429&lt;&gt;"",IF(LEFT(L429,1)="S", Calculs!$C$51,0),0)</f>
        <v>0</v>
      </c>
      <c r="BA429" s="95">
        <f>IF(M429&lt;&gt;"",IF(LEFT(M429,1)="S", Calculs!$C$52,0),0)</f>
        <v>0</v>
      </c>
      <c r="BB429" s="96" t="str">
        <f t="shared" si="106"/>
        <v/>
      </c>
      <c r="BC429" s="207" t="str">
        <f t="shared" si="107"/>
        <v/>
      </c>
      <c r="BD429" s="96">
        <f>SUMIF(Calculs!$B$2:$B$34,BB429,Calculs!$C$2:$C$34)</f>
        <v>0</v>
      </c>
      <c r="BE429" s="95">
        <f>IF(Q429&lt;&gt;"",IF(LEFT(Q429,1)="S", Calculs!$C$52,0),0)</f>
        <v>0</v>
      </c>
      <c r="BF429" s="95">
        <f>IF(R429&lt;&gt;"",IF(LEFT(R429,1)="S", Calculs!$C$51,0),0)</f>
        <v>0</v>
      </c>
      <c r="BG429" s="95">
        <f>SUMIF(Calculs!$B$41:$B$46,LEFT(S429,2),Calculs!$C$41:$C$46)</f>
        <v>0</v>
      </c>
      <c r="BH429" s="95">
        <f>IF(T429&lt;&gt;"",IF(LEFT(T429,1)="S", Calculs!$C$48,0),0)</f>
        <v>0</v>
      </c>
      <c r="BI429" s="95">
        <f>IF(W429&lt;&gt;"",IF(LEFT(W429,3)="ETT", Calculs!$C$37,0),0)</f>
        <v>0</v>
      </c>
      <c r="BJ429" s="95">
        <f>IF(X429&lt;&gt;"",IF(LEFT(X429,1)="S", Calculs!$C$51,0),0)</f>
        <v>0</v>
      </c>
      <c r="BK429" s="95">
        <f>IF(Y429&lt;&gt;"",IF(LEFT(Y429,1)="S", Calculs!$C$52,0),0)</f>
        <v>0</v>
      </c>
      <c r="BL429" s="96" t="str">
        <f t="shared" si="108"/>
        <v/>
      </c>
      <c r="BM429" s="95">
        <f>SUMIF(Calculs!$B$32:$B$36,TRIM(BL429),Calculs!$C$32:$C$36)</f>
        <v>0</v>
      </c>
      <c r="BN429" s="95">
        <f>IF(V429&lt;&gt;"",IF(LEFT(V429,1)="S", SUMIF(Calculs!$B$57:$B$61, TRIM(BL429), Calculs!$C$57:$C$61),0),0)</f>
        <v>0</v>
      </c>
      <c r="BO429" s="93" t="str">
        <f t="shared" si="109"/>
        <v>N</v>
      </c>
      <c r="BP429" s="95">
        <f t="shared" si="110"/>
        <v>0</v>
      </c>
      <c r="BQ429" s="95" t="e">
        <f t="shared" si="111"/>
        <v>#VALUE!</v>
      </c>
      <c r="BR429" s="95" t="e">
        <f t="shared" si="112"/>
        <v>#VALUE!</v>
      </c>
    </row>
    <row r="430" spans="1:70" ht="12.75" customHeight="1">
      <c r="A430" s="81"/>
      <c r="B430" s="107"/>
      <c r="C430" s="1"/>
      <c r="D430" s="1"/>
      <c r="E430" s="1"/>
      <c r="F430" s="1"/>
      <c r="G430" s="1"/>
      <c r="H430" s="34"/>
      <c r="I430" s="83"/>
      <c r="J430" s="83"/>
      <c r="K430" s="83"/>
      <c r="L430" s="83"/>
      <c r="M430" s="83"/>
      <c r="N430" s="83"/>
      <c r="O430" s="83"/>
      <c r="P430" s="83"/>
      <c r="Q430" s="83"/>
      <c r="R430" s="1"/>
      <c r="S430" s="84"/>
      <c r="T430" s="84"/>
      <c r="V430" s="84"/>
      <c r="W430" s="83"/>
      <c r="X430" s="83"/>
      <c r="Y430" s="83"/>
      <c r="Z430" s="1"/>
      <c r="AA430" s="1"/>
      <c r="AB430" s="3"/>
      <c r="AC430" s="84"/>
      <c r="AD430" s="84"/>
      <c r="AE430" s="84"/>
      <c r="AF430" s="85"/>
      <c r="AG430" s="86"/>
      <c r="AH430" s="86"/>
      <c r="AI430" s="86"/>
      <c r="AJ430" s="86"/>
      <c r="AK430" s="87"/>
      <c r="AL430" s="87"/>
      <c r="AM430" s="87"/>
      <c r="AN430" s="87"/>
      <c r="AO430" s="88"/>
      <c r="AP430" s="89"/>
      <c r="AQ430" s="90" t="str">
        <f t="shared" si="99"/>
        <v/>
      </c>
      <c r="AR430" s="91">
        <f t="shared" si="100"/>
        <v>2</v>
      </c>
      <c r="AS430" s="92" t="str">
        <f t="shared" si="101"/>
        <v/>
      </c>
      <c r="AT430" s="93">
        <f t="shared" si="102"/>
        <v>0</v>
      </c>
      <c r="AU430" s="93">
        <f t="shared" si="103"/>
        <v>0</v>
      </c>
      <c r="AV430" s="93" t="str">
        <f t="shared" si="104"/>
        <v>01N</v>
      </c>
      <c r="AW430" s="94" t="str">
        <f t="shared" si="105"/>
        <v/>
      </c>
      <c r="AX430" s="95">
        <f>SUMIF(Calculs!$B$2:$B$34,AW430,Calculs!$C$2:$C$34)</f>
        <v>0</v>
      </c>
      <c r="AY430" s="95">
        <f>IF(K430&lt;&gt;"",IF(LEFT(K430,1)="S", Calculs!$C$55,0),0)</f>
        <v>0</v>
      </c>
      <c r="AZ430" s="95">
        <f>IF(L430&lt;&gt;"",IF(LEFT(L430,1)="S", Calculs!$C$51,0),0)</f>
        <v>0</v>
      </c>
      <c r="BA430" s="95">
        <f>IF(M430&lt;&gt;"",IF(LEFT(M430,1)="S", Calculs!$C$52,0),0)</f>
        <v>0</v>
      </c>
      <c r="BB430" s="96" t="str">
        <f t="shared" si="106"/>
        <v/>
      </c>
      <c r="BC430" s="207" t="str">
        <f t="shared" si="107"/>
        <v/>
      </c>
      <c r="BD430" s="96">
        <f>SUMIF(Calculs!$B$2:$B$34,BB430,Calculs!$C$2:$C$34)</f>
        <v>0</v>
      </c>
      <c r="BE430" s="95">
        <f>IF(Q430&lt;&gt;"",IF(LEFT(Q430,1)="S", Calculs!$C$52,0),0)</f>
        <v>0</v>
      </c>
      <c r="BF430" s="95">
        <f>IF(R430&lt;&gt;"",IF(LEFT(R430,1)="S", Calculs!$C$51,0),0)</f>
        <v>0</v>
      </c>
      <c r="BG430" s="95">
        <f>SUMIF(Calculs!$B$41:$B$46,LEFT(S430,2),Calculs!$C$41:$C$46)</f>
        <v>0</v>
      </c>
      <c r="BH430" s="95">
        <f>IF(T430&lt;&gt;"",IF(LEFT(T430,1)="S", Calculs!$C$48,0),0)</f>
        <v>0</v>
      </c>
      <c r="BI430" s="95">
        <f>IF(W430&lt;&gt;"",IF(LEFT(W430,3)="ETT", Calculs!$C$37,0),0)</f>
        <v>0</v>
      </c>
      <c r="BJ430" s="95">
        <f>IF(X430&lt;&gt;"",IF(LEFT(X430,1)="S", Calculs!$C$51,0),0)</f>
        <v>0</v>
      </c>
      <c r="BK430" s="95">
        <f>IF(Y430&lt;&gt;"",IF(LEFT(Y430,1)="S", Calculs!$C$52,0),0)</f>
        <v>0</v>
      </c>
      <c r="BL430" s="96" t="str">
        <f t="shared" si="108"/>
        <v/>
      </c>
      <c r="BM430" s="95">
        <f>SUMIF(Calculs!$B$32:$B$36,TRIM(BL430),Calculs!$C$32:$C$36)</f>
        <v>0</v>
      </c>
      <c r="BN430" s="95">
        <f>IF(V430&lt;&gt;"",IF(LEFT(V430,1)="S", SUMIF(Calculs!$B$57:$B$61, TRIM(BL430), Calculs!$C$57:$C$61),0),0)</f>
        <v>0</v>
      </c>
      <c r="BO430" s="93" t="str">
        <f t="shared" si="109"/>
        <v>N</v>
      </c>
      <c r="BP430" s="95">
        <f t="shared" si="110"/>
        <v>0</v>
      </c>
      <c r="BQ430" s="95" t="e">
        <f t="shared" si="111"/>
        <v>#VALUE!</v>
      </c>
      <c r="BR430" s="95" t="e">
        <f t="shared" si="112"/>
        <v>#VALUE!</v>
      </c>
    </row>
    <row r="431" spans="1:70" ht="12.75" customHeight="1">
      <c r="A431" s="81"/>
      <c r="B431" s="107"/>
      <c r="C431" s="1"/>
      <c r="D431" s="1"/>
      <c r="E431" s="1"/>
      <c r="F431" s="1"/>
      <c r="G431" s="1"/>
      <c r="H431" s="34"/>
      <c r="I431" s="83"/>
      <c r="J431" s="83"/>
      <c r="K431" s="83"/>
      <c r="L431" s="83"/>
      <c r="M431" s="83"/>
      <c r="N431" s="83"/>
      <c r="O431" s="83"/>
      <c r="P431" s="83"/>
      <c r="Q431" s="83"/>
      <c r="R431" s="1"/>
      <c r="S431" s="84"/>
      <c r="T431" s="84"/>
      <c r="V431" s="84"/>
      <c r="W431" s="83"/>
      <c r="X431" s="83"/>
      <c r="Y431" s="83"/>
      <c r="Z431" s="1"/>
      <c r="AA431" s="1"/>
      <c r="AB431" s="3"/>
      <c r="AC431" s="84"/>
      <c r="AD431" s="84"/>
      <c r="AE431" s="84"/>
      <c r="AF431" s="85"/>
      <c r="AG431" s="86"/>
      <c r="AH431" s="86"/>
      <c r="AI431" s="86"/>
      <c r="AJ431" s="86"/>
      <c r="AK431" s="87"/>
      <c r="AL431" s="87"/>
      <c r="AM431" s="87"/>
      <c r="AN431" s="87"/>
      <c r="AO431" s="88"/>
      <c r="AP431" s="89"/>
      <c r="AQ431" s="90" t="str">
        <f t="shared" si="99"/>
        <v/>
      </c>
      <c r="AR431" s="91">
        <f t="shared" si="100"/>
        <v>2</v>
      </c>
      <c r="AS431" s="92" t="str">
        <f t="shared" si="101"/>
        <v/>
      </c>
      <c r="AT431" s="93">
        <f t="shared" si="102"/>
        <v>0</v>
      </c>
      <c r="AU431" s="93">
        <f t="shared" si="103"/>
        <v>0</v>
      </c>
      <c r="AV431" s="93" t="str">
        <f t="shared" si="104"/>
        <v>01N</v>
      </c>
      <c r="AW431" s="94" t="str">
        <f t="shared" si="105"/>
        <v/>
      </c>
      <c r="AX431" s="95">
        <f>SUMIF(Calculs!$B$2:$B$34,AW431,Calculs!$C$2:$C$34)</f>
        <v>0</v>
      </c>
      <c r="AY431" s="95">
        <f>IF(K431&lt;&gt;"",IF(LEFT(K431,1)="S", Calculs!$C$55,0),0)</f>
        <v>0</v>
      </c>
      <c r="AZ431" s="95">
        <f>IF(L431&lt;&gt;"",IF(LEFT(L431,1)="S", Calculs!$C$51,0),0)</f>
        <v>0</v>
      </c>
      <c r="BA431" s="95">
        <f>IF(M431&lt;&gt;"",IF(LEFT(M431,1)="S", Calculs!$C$52,0),0)</f>
        <v>0</v>
      </c>
      <c r="BB431" s="96" t="str">
        <f t="shared" si="106"/>
        <v/>
      </c>
      <c r="BC431" s="207" t="str">
        <f t="shared" si="107"/>
        <v/>
      </c>
      <c r="BD431" s="96">
        <f>SUMIF(Calculs!$B$2:$B$34,BB431,Calculs!$C$2:$C$34)</f>
        <v>0</v>
      </c>
      <c r="BE431" s="95">
        <f>IF(Q431&lt;&gt;"",IF(LEFT(Q431,1)="S", Calculs!$C$52,0),0)</f>
        <v>0</v>
      </c>
      <c r="BF431" s="95">
        <f>IF(R431&lt;&gt;"",IF(LEFT(R431,1)="S", Calculs!$C$51,0),0)</f>
        <v>0</v>
      </c>
      <c r="BG431" s="95">
        <f>SUMIF(Calculs!$B$41:$B$46,LEFT(S431,2),Calculs!$C$41:$C$46)</f>
        <v>0</v>
      </c>
      <c r="BH431" s="95">
        <f>IF(T431&lt;&gt;"",IF(LEFT(T431,1)="S", Calculs!$C$48,0),0)</f>
        <v>0</v>
      </c>
      <c r="BI431" s="95">
        <f>IF(W431&lt;&gt;"",IF(LEFT(W431,3)="ETT", Calculs!$C$37,0),0)</f>
        <v>0</v>
      </c>
      <c r="BJ431" s="95">
        <f>IF(X431&lt;&gt;"",IF(LEFT(X431,1)="S", Calculs!$C$51,0),0)</f>
        <v>0</v>
      </c>
      <c r="BK431" s="95">
        <f>IF(Y431&lt;&gt;"",IF(LEFT(Y431,1)="S", Calculs!$C$52,0),0)</f>
        <v>0</v>
      </c>
      <c r="BL431" s="96" t="str">
        <f t="shared" si="108"/>
        <v/>
      </c>
      <c r="BM431" s="95">
        <f>SUMIF(Calculs!$B$32:$B$36,TRIM(BL431),Calculs!$C$32:$C$36)</f>
        <v>0</v>
      </c>
      <c r="BN431" s="95">
        <f>IF(V431&lt;&gt;"",IF(LEFT(V431,1)="S", SUMIF(Calculs!$B$57:$B$61, TRIM(BL431), Calculs!$C$57:$C$61),0),0)</f>
        <v>0</v>
      </c>
      <c r="BO431" s="93" t="str">
        <f t="shared" si="109"/>
        <v>N</v>
      </c>
      <c r="BP431" s="95">
        <f t="shared" si="110"/>
        <v>0</v>
      </c>
      <c r="BQ431" s="95" t="e">
        <f t="shared" si="111"/>
        <v>#VALUE!</v>
      </c>
      <c r="BR431" s="95" t="e">
        <f t="shared" si="112"/>
        <v>#VALUE!</v>
      </c>
    </row>
    <row r="432" spans="1:70" ht="12.75" customHeight="1">
      <c r="A432" s="81"/>
      <c r="B432" s="107"/>
      <c r="C432" s="1"/>
      <c r="D432" s="1"/>
      <c r="E432" s="1"/>
      <c r="F432" s="1"/>
      <c r="G432" s="1"/>
      <c r="H432" s="34"/>
      <c r="I432" s="83"/>
      <c r="J432" s="83"/>
      <c r="K432" s="83"/>
      <c r="L432" s="83"/>
      <c r="M432" s="83"/>
      <c r="N432" s="83"/>
      <c r="O432" s="83"/>
      <c r="P432" s="83"/>
      <c r="Q432" s="83"/>
      <c r="R432" s="1"/>
      <c r="S432" s="84"/>
      <c r="T432" s="84"/>
      <c r="V432" s="84"/>
      <c r="W432" s="83"/>
      <c r="X432" s="83"/>
      <c r="Y432" s="83"/>
      <c r="Z432" s="1"/>
      <c r="AA432" s="1"/>
      <c r="AB432" s="3"/>
      <c r="AC432" s="84"/>
      <c r="AD432" s="84"/>
      <c r="AE432" s="84"/>
      <c r="AF432" s="85"/>
      <c r="AG432" s="86"/>
      <c r="AH432" s="86"/>
      <c r="AI432" s="86"/>
      <c r="AJ432" s="86"/>
      <c r="AK432" s="87"/>
      <c r="AL432" s="87"/>
      <c r="AM432" s="87"/>
      <c r="AN432" s="87"/>
      <c r="AO432" s="88"/>
      <c r="AP432" s="89"/>
      <c r="AQ432" s="90" t="str">
        <f t="shared" si="99"/>
        <v/>
      </c>
      <c r="AR432" s="91">
        <f t="shared" si="100"/>
        <v>2</v>
      </c>
      <c r="AS432" s="92" t="str">
        <f t="shared" si="101"/>
        <v/>
      </c>
      <c r="AT432" s="93">
        <f t="shared" si="102"/>
        <v>0</v>
      </c>
      <c r="AU432" s="93">
        <f t="shared" si="103"/>
        <v>0</v>
      </c>
      <c r="AV432" s="93" t="str">
        <f t="shared" si="104"/>
        <v>01N</v>
      </c>
      <c r="AW432" s="94" t="str">
        <f t="shared" si="105"/>
        <v/>
      </c>
      <c r="AX432" s="95">
        <f>SUMIF(Calculs!$B$2:$B$34,AW432,Calculs!$C$2:$C$34)</f>
        <v>0</v>
      </c>
      <c r="AY432" s="95">
        <f>IF(K432&lt;&gt;"",IF(LEFT(K432,1)="S", Calculs!$C$55,0),0)</f>
        <v>0</v>
      </c>
      <c r="AZ432" s="95">
        <f>IF(L432&lt;&gt;"",IF(LEFT(L432,1)="S", Calculs!$C$51,0),0)</f>
        <v>0</v>
      </c>
      <c r="BA432" s="95">
        <f>IF(M432&lt;&gt;"",IF(LEFT(M432,1)="S", Calculs!$C$52,0),0)</f>
        <v>0</v>
      </c>
      <c r="BB432" s="96" t="str">
        <f t="shared" si="106"/>
        <v/>
      </c>
      <c r="BC432" s="207" t="str">
        <f t="shared" si="107"/>
        <v/>
      </c>
      <c r="BD432" s="96">
        <f>SUMIF(Calculs!$B$2:$B$34,BB432,Calculs!$C$2:$C$34)</f>
        <v>0</v>
      </c>
      <c r="BE432" s="95">
        <f>IF(Q432&lt;&gt;"",IF(LEFT(Q432,1)="S", Calculs!$C$52,0),0)</f>
        <v>0</v>
      </c>
      <c r="BF432" s="95">
        <f>IF(R432&lt;&gt;"",IF(LEFT(R432,1)="S", Calculs!$C$51,0),0)</f>
        <v>0</v>
      </c>
      <c r="BG432" s="95">
        <f>SUMIF(Calculs!$B$41:$B$46,LEFT(S432,2),Calculs!$C$41:$C$46)</f>
        <v>0</v>
      </c>
      <c r="BH432" s="95">
        <f>IF(T432&lt;&gt;"",IF(LEFT(T432,1)="S", Calculs!$C$48,0),0)</f>
        <v>0</v>
      </c>
      <c r="BI432" s="95">
        <f>IF(W432&lt;&gt;"",IF(LEFT(W432,3)="ETT", Calculs!$C$37,0),0)</f>
        <v>0</v>
      </c>
      <c r="BJ432" s="95">
        <f>IF(X432&lt;&gt;"",IF(LEFT(X432,1)="S", Calculs!$C$51,0),0)</f>
        <v>0</v>
      </c>
      <c r="BK432" s="95">
        <f>IF(Y432&lt;&gt;"",IF(LEFT(Y432,1)="S", Calculs!$C$52,0),0)</f>
        <v>0</v>
      </c>
      <c r="BL432" s="96" t="str">
        <f t="shared" si="108"/>
        <v/>
      </c>
      <c r="BM432" s="95">
        <f>SUMIF(Calculs!$B$32:$B$36,TRIM(BL432),Calculs!$C$32:$C$36)</f>
        <v>0</v>
      </c>
      <c r="BN432" s="95">
        <f>IF(V432&lt;&gt;"",IF(LEFT(V432,1)="S", SUMIF(Calculs!$B$57:$B$61, TRIM(BL432), Calculs!$C$57:$C$61),0),0)</f>
        <v>0</v>
      </c>
      <c r="BO432" s="93" t="str">
        <f t="shared" si="109"/>
        <v>N</v>
      </c>
      <c r="BP432" s="95">
        <f t="shared" si="110"/>
        <v>0</v>
      </c>
      <c r="BQ432" s="95" t="e">
        <f t="shared" si="111"/>
        <v>#VALUE!</v>
      </c>
      <c r="BR432" s="95" t="e">
        <f t="shared" si="112"/>
        <v>#VALUE!</v>
      </c>
    </row>
    <row r="433" spans="1:70" ht="12.75" customHeight="1">
      <c r="A433" s="81"/>
      <c r="B433" s="107"/>
      <c r="C433" s="1"/>
      <c r="D433" s="1"/>
      <c r="E433" s="1"/>
      <c r="F433" s="1"/>
      <c r="G433" s="1"/>
      <c r="H433" s="34"/>
      <c r="I433" s="83"/>
      <c r="J433" s="83"/>
      <c r="K433" s="83"/>
      <c r="L433" s="83"/>
      <c r="M433" s="83"/>
      <c r="N433" s="83"/>
      <c r="O433" s="83"/>
      <c r="P433" s="83"/>
      <c r="Q433" s="83"/>
      <c r="R433" s="1"/>
      <c r="S433" s="84"/>
      <c r="T433" s="84"/>
      <c r="V433" s="84"/>
      <c r="W433" s="83"/>
      <c r="X433" s="83"/>
      <c r="Y433" s="83"/>
      <c r="Z433" s="1"/>
      <c r="AA433" s="1"/>
      <c r="AB433" s="3"/>
      <c r="AC433" s="84"/>
      <c r="AD433" s="84"/>
      <c r="AE433" s="84"/>
      <c r="AF433" s="85"/>
      <c r="AG433" s="86"/>
      <c r="AH433" s="86"/>
      <c r="AI433" s="86"/>
      <c r="AJ433" s="86"/>
      <c r="AK433" s="87"/>
      <c r="AL433" s="87"/>
      <c r="AM433" s="87"/>
      <c r="AN433" s="87"/>
      <c r="AO433" s="88"/>
      <c r="AP433" s="89"/>
      <c r="AQ433" s="90" t="str">
        <f t="shared" si="99"/>
        <v/>
      </c>
      <c r="AR433" s="91">
        <f t="shared" si="100"/>
        <v>2</v>
      </c>
      <c r="AS433" s="92" t="str">
        <f t="shared" si="101"/>
        <v/>
      </c>
      <c r="AT433" s="93">
        <f t="shared" si="102"/>
        <v>0</v>
      </c>
      <c r="AU433" s="93">
        <f t="shared" si="103"/>
        <v>0</v>
      </c>
      <c r="AV433" s="93" t="str">
        <f t="shared" si="104"/>
        <v>01N</v>
      </c>
      <c r="AW433" s="94" t="str">
        <f t="shared" si="105"/>
        <v/>
      </c>
      <c r="AX433" s="95">
        <f>SUMIF(Calculs!$B$2:$B$34,AW433,Calculs!$C$2:$C$34)</f>
        <v>0</v>
      </c>
      <c r="AY433" s="95">
        <f>IF(K433&lt;&gt;"",IF(LEFT(K433,1)="S", Calculs!$C$55,0),0)</f>
        <v>0</v>
      </c>
      <c r="AZ433" s="95">
        <f>IF(L433&lt;&gt;"",IF(LEFT(L433,1)="S", Calculs!$C$51,0),0)</f>
        <v>0</v>
      </c>
      <c r="BA433" s="95">
        <f>IF(M433&lt;&gt;"",IF(LEFT(M433,1)="S", Calculs!$C$52,0),0)</f>
        <v>0</v>
      </c>
      <c r="BB433" s="96" t="str">
        <f t="shared" si="106"/>
        <v/>
      </c>
      <c r="BC433" s="207" t="str">
        <f t="shared" si="107"/>
        <v/>
      </c>
      <c r="BD433" s="96">
        <f>SUMIF(Calculs!$B$2:$B$34,BB433,Calculs!$C$2:$C$34)</f>
        <v>0</v>
      </c>
      <c r="BE433" s="95">
        <f>IF(Q433&lt;&gt;"",IF(LEFT(Q433,1)="S", Calculs!$C$52,0),0)</f>
        <v>0</v>
      </c>
      <c r="BF433" s="95">
        <f>IF(R433&lt;&gt;"",IF(LEFT(R433,1)="S", Calculs!$C$51,0),0)</f>
        <v>0</v>
      </c>
      <c r="BG433" s="95">
        <f>SUMIF(Calculs!$B$41:$B$46,LEFT(S433,2),Calculs!$C$41:$C$46)</f>
        <v>0</v>
      </c>
      <c r="BH433" s="95">
        <f>IF(T433&lt;&gt;"",IF(LEFT(T433,1)="S", Calculs!$C$48,0),0)</f>
        <v>0</v>
      </c>
      <c r="BI433" s="95">
        <f>IF(W433&lt;&gt;"",IF(LEFT(W433,3)="ETT", Calculs!$C$37,0),0)</f>
        <v>0</v>
      </c>
      <c r="BJ433" s="95">
        <f>IF(X433&lt;&gt;"",IF(LEFT(X433,1)="S", Calculs!$C$51,0),0)</f>
        <v>0</v>
      </c>
      <c r="BK433" s="95">
        <f>IF(Y433&lt;&gt;"",IF(LEFT(Y433,1)="S", Calculs!$C$52,0),0)</f>
        <v>0</v>
      </c>
      <c r="BL433" s="96" t="str">
        <f t="shared" si="108"/>
        <v/>
      </c>
      <c r="BM433" s="95">
        <f>SUMIF(Calculs!$B$32:$B$36,TRIM(BL433),Calculs!$C$32:$C$36)</f>
        <v>0</v>
      </c>
      <c r="BN433" s="95">
        <f>IF(V433&lt;&gt;"",IF(LEFT(V433,1)="S", SUMIF(Calculs!$B$57:$B$61, TRIM(BL433), Calculs!$C$57:$C$61),0),0)</f>
        <v>0</v>
      </c>
      <c r="BO433" s="93" t="str">
        <f t="shared" si="109"/>
        <v>N</v>
      </c>
      <c r="BP433" s="95">
        <f t="shared" si="110"/>
        <v>0</v>
      </c>
      <c r="BQ433" s="95" t="e">
        <f t="shared" si="111"/>
        <v>#VALUE!</v>
      </c>
      <c r="BR433" s="95" t="e">
        <f t="shared" si="112"/>
        <v>#VALUE!</v>
      </c>
    </row>
    <row r="434" spans="1:70" ht="12.75" customHeight="1">
      <c r="A434" s="81"/>
      <c r="B434" s="107"/>
      <c r="C434" s="1"/>
      <c r="D434" s="1"/>
      <c r="E434" s="1"/>
      <c r="F434" s="1"/>
      <c r="G434" s="1"/>
      <c r="H434" s="34"/>
      <c r="I434" s="83"/>
      <c r="J434" s="83"/>
      <c r="K434" s="83"/>
      <c r="L434" s="83"/>
      <c r="M434" s="83"/>
      <c r="N434" s="83"/>
      <c r="O434" s="83"/>
      <c r="P434" s="83"/>
      <c r="Q434" s="83"/>
      <c r="R434" s="1"/>
      <c r="S434" s="84"/>
      <c r="T434" s="84"/>
      <c r="V434" s="84"/>
      <c r="W434" s="83"/>
      <c r="X434" s="83"/>
      <c r="Y434" s="83"/>
      <c r="Z434" s="1"/>
      <c r="AA434" s="1"/>
      <c r="AB434" s="3"/>
      <c r="AC434" s="84"/>
      <c r="AD434" s="84"/>
      <c r="AE434" s="84"/>
      <c r="AF434" s="85"/>
      <c r="AG434" s="86"/>
      <c r="AH434" s="86"/>
      <c r="AI434" s="86"/>
      <c r="AJ434" s="86"/>
      <c r="AK434" s="87"/>
      <c r="AL434" s="87"/>
      <c r="AM434" s="87"/>
      <c r="AN434" s="87"/>
      <c r="AO434" s="88"/>
      <c r="AP434" s="89"/>
      <c r="AQ434" s="90" t="str">
        <f t="shared" si="99"/>
        <v/>
      </c>
      <c r="AR434" s="91">
        <f t="shared" si="100"/>
        <v>2</v>
      </c>
      <c r="AS434" s="92" t="str">
        <f t="shared" si="101"/>
        <v/>
      </c>
      <c r="AT434" s="93">
        <f t="shared" si="102"/>
        <v>0</v>
      </c>
      <c r="AU434" s="93">
        <f t="shared" si="103"/>
        <v>0</v>
      </c>
      <c r="AV434" s="93" t="str">
        <f t="shared" si="104"/>
        <v>01N</v>
      </c>
      <c r="AW434" s="94" t="str">
        <f t="shared" si="105"/>
        <v/>
      </c>
      <c r="AX434" s="95">
        <f>SUMIF(Calculs!$B$2:$B$34,AW434,Calculs!$C$2:$C$34)</f>
        <v>0</v>
      </c>
      <c r="AY434" s="95">
        <f>IF(K434&lt;&gt;"",IF(LEFT(K434,1)="S", Calculs!$C$55,0),0)</f>
        <v>0</v>
      </c>
      <c r="AZ434" s="95">
        <f>IF(L434&lt;&gt;"",IF(LEFT(L434,1)="S", Calculs!$C$51,0),0)</f>
        <v>0</v>
      </c>
      <c r="BA434" s="95">
        <f>IF(M434&lt;&gt;"",IF(LEFT(M434,1)="S", Calculs!$C$52,0),0)</f>
        <v>0</v>
      </c>
      <c r="BB434" s="96" t="str">
        <f t="shared" si="106"/>
        <v/>
      </c>
      <c r="BC434" s="207" t="str">
        <f t="shared" si="107"/>
        <v/>
      </c>
      <c r="BD434" s="96">
        <f>SUMIF(Calculs!$B$2:$B$34,BB434,Calculs!$C$2:$C$34)</f>
        <v>0</v>
      </c>
      <c r="BE434" s="95">
        <f>IF(Q434&lt;&gt;"",IF(LEFT(Q434,1)="S", Calculs!$C$52,0),0)</f>
        <v>0</v>
      </c>
      <c r="BF434" s="95">
        <f>IF(R434&lt;&gt;"",IF(LEFT(R434,1)="S", Calculs!$C$51,0),0)</f>
        <v>0</v>
      </c>
      <c r="BG434" s="95">
        <f>SUMIF(Calculs!$B$41:$B$46,LEFT(S434,2),Calculs!$C$41:$C$46)</f>
        <v>0</v>
      </c>
      <c r="BH434" s="95">
        <f>IF(T434&lt;&gt;"",IF(LEFT(T434,1)="S", Calculs!$C$48,0),0)</f>
        <v>0</v>
      </c>
      <c r="BI434" s="95">
        <f>IF(W434&lt;&gt;"",IF(LEFT(W434,3)="ETT", Calculs!$C$37,0),0)</f>
        <v>0</v>
      </c>
      <c r="BJ434" s="95">
        <f>IF(X434&lt;&gt;"",IF(LEFT(X434,1)="S", Calculs!$C$51,0),0)</f>
        <v>0</v>
      </c>
      <c r="BK434" s="95">
        <f>IF(Y434&lt;&gt;"",IF(LEFT(Y434,1)="S", Calculs!$C$52,0),0)</f>
        <v>0</v>
      </c>
      <c r="BL434" s="96" t="str">
        <f t="shared" si="108"/>
        <v/>
      </c>
      <c r="BM434" s="95">
        <f>SUMIF(Calculs!$B$32:$B$36,TRIM(BL434),Calculs!$C$32:$C$36)</f>
        <v>0</v>
      </c>
      <c r="BN434" s="95">
        <f>IF(V434&lt;&gt;"",IF(LEFT(V434,1)="S", SUMIF(Calculs!$B$57:$B$61, TRIM(BL434), Calculs!$C$57:$C$61),0),0)</f>
        <v>0</v>
      </c>
      <c r="BO434" s="93" t="str">
        <f t="shared" si="109"/>
        <v>N</v>
      </c>
      <c r="BP434" s="95">
        <f t="shared" si="110"/>
        <v>0</v>
      </c>
      <c r="BQ434" s="95" t="e">
        <f t="shared" si="111"/>
        <v>#VALUE!</v>
      </c>
      <c r="BR434" s="95" t="e">
        <f t="shared" si="112"/>
        <v>#VALUE!</v>
      </c>
    </row>
    <row r="435" spans="1:70" ht="12.75" customHeight="1">
      <c r="A435" s="81"/>
      <c r="B435" s="107"/>
      <c r="C435" s="1"/>
      <c r="D435" s="1"/>
      <c r="E435" s="1"/>
      <c r="F435" s="1"/>
      <c r="G435" s="1"/>
      <c r="H435" s="34"/>
      <c r="I435" s="83"/>
      <c r="J435" s="83"/>
      <c r="K435" s="83"/>
      <c r="L435" s="83"/>
      <c r="M435" s="83"/>
      <c r="N435" s="83"/>
      <c r="O435" s="83"/>
      <c r="P435" s="83"/>
      <c r="Q435" s="83"/>
      <c r="R435" s="1"/>
      <c r="S435" s="84"/>
      <c r="T435" s="84"/>
      <c r="V435" s="84"/>
      <c r="W435" s="83"/>
      <c r="X435" s="83"/>
      <c r="Y435" s="83"/>
      <c r="Z435" s="1"/>
      <c r="AA435" s="1"/>
      <c r="AB435" s="3"/>
      <c r="AC435" s="84"/>
      <c r="AD435" s="84"/>
      <c r="AE435" s="84"/>
      <c r="AF435" s="85"/>
      <c r="AG435" s="86"/>
      <c r="AH435" s="86"/>
      <c r="AI435" s="86"/>
      <c r="AJ435" s="86"/>
      <c r="AK435" s="87"/>
      <c r="AL435" s="87"/>
      <c r="AM435" s="87"/>
      <c r="AN435" s="87"/>
      <c r="AO435" s="88"/>
      <c r="AP435" s="89"/>
      <c r="AQ435" s="90" t="str">
        <f t="shared" si="99"/>
        <v/>
      </c>
      <c r="AR435" s="91">
        <f t="shared" si="100"/>
        <v>2</v>
      </c>
      <c r="AS435" s="92" t="str">
        <f t="shared" si="101"/>
        <v/>
      </c>
      <c r="AT435" s="93">
        <f t="shared" si="102"/>
        <v>0</v>
      </c>
      <c r="AU435" s="93">
        <f t="shared" si="103"/>
        <v>0</v>
      </c>
      <c r="AV435" s="93" t="str">
        <f t="shared" si="104"/>
        <v>01N</v>
      </c>
      <c r="AW435" s="94" t="str">
        <f t="shared" si="105"/>
        <v/>
      </c>
      <c r="AX435" s="95">
        <f>SUMIF(Calculs!$B$2:$B$34,AW435,Calculs!$C$2:$C$34)</f>
        <v>0</v>
      </c>
      <c r="AY435" s="95">
        <f>IF(K435&lt;&gt;"",IF(LEFT(K435,1)="S", Calculs!$C$55,0),0)</f>
        <v>0</v>
      </c>
      <c r="AZ435" s="95">
        <f>IF(L435&lt;&gt;"",IF(LEFT(L435,1)="S", Calculs!$C$51,0),0)</f>
        <v>0</v>
      </c>
      <c r="BA435" s="95">
        <f>IF(M435&lt;&gt;"",IF(LEFT(M435,1)="S", Calculs!$C$52,0),0)</f>
        <v>0</v>
      </c>
      <c r="BB435" s="96" t="str">
        <f t="shared" si="106"/>
        <v/>
      </c>
      <c r="BC435" s="207" t="str">
        <f t="shared" si="107"/>
        <v/>
      </c>
      <c r="BD435" s="96">
        <f>SUMIF(Calculs!$B$2:$B$34,BB435,Calculs!$C$2:$C$34)</f>
        <v>0</v>
      </c>
      <c r="BE435" s="95">
        <f>IF(Q435&lt;&gt;"",IF(LEFT(Q435,1)="S", Calculs!$C$52,0),0)</f>
        <v>0</v>
      </c>
      <c r="BF435" s="95">
        <f>IF(R435&lt;&gt;"",IF(LEFT(R435,1)="S", Calculs!$C$51,0),0)</f>
        <v>0</v>
      </c>
      <c r="BG435" s="95">
        <f>SUMIF(Calculs!$B$41:$B$46,LEFT(S435,2),Calculs!$C$41:$C$46)</f>
        <v>0</v>
      </c>
      <c r="BH435" s="95">
        <f>IF(T435&lt;&gt;"",IF(LEFT(T435,1)="S", Calculs!$C$48,0),0)</f>
        <v>0</v>
      </c>
      <c r="BI435" s="95">
        <f>IF(W435&lt;&gt;"",IF(LEFT(W435,3)="ETT", Calculs!$C$37,0),0)</f>
        <v>0</v>
      </c>
      <c r="BJ435" s="95">
        <f>IF(X435&lt;&gt;"",IF(LEFT(X435,1)="S", Calculs!$C$51,0),0)</f>
        <v>0</v>
      </c>
      <c r="BK435" s="95">
        <f>IF(Y435&lt;&gt;"",IF(LEFT(Y435,1)="S", Calculs!$C$52,0),0)</f>
        <v>0</v>
      </c>
      <c r="BL435" s="96" t="str">
        <f t="shared" si="108"/>
        <v/>
      </c>
      <c r="BM435" s="95">
        <f>SUMIF(Calculs!$B$32:$B$36,TRIM(BL435),Calculs!$C$32:$C$36)</f>
        <v>0</v>
      </c>
      <c r="BN435" s="95">
        <f>IF(V435&lt;&gt;"",IF(LEFT(V435,1)="S", SUMIF(Calculs!$B$57:$B$61, TRIM(BL435), Calculs!$C$57:$C$61),0),0)</f>
        <v>0</v>
      </c>
      <c r="BO435" s="93" t="str">
        <f t="shared" si="109"/>
        <v>N</v>
      </c>
      <c r="BP435" s="95">
        <f t="shared" si="110"/>
        <v>0</v>
      </c>
      <c r="BQ435" s="95" t="e">
        <f t="shared" si="111"/>
        <v>#VALUE!</v>
      </c>
      <c r="BR435" s="95" t="e">
        <f t="shared" si="112"/>
        <v>#VALUE!</v>
      </c>
    </row>
    <row r="436" spans="1:70" ht="12.75" customHeight="1">
      <c r="A436" s="81"/>
      <c r="B436" s="107"/>
      <c r="C436" s="1"/>
      <c r="D436" s="1"/>
      <c r="E436" s="1"/>
      <c r="F436" s="1"/>
      <c r="G436" s="1"/>
      <c r="H436" s="34"/>
      <c r="I436" s="83"/>
      <c r="J436" s="83"/>
      <c r="K436" s="83"/>
      <c r="L436" s="83"/>
      <c r="M436" s="83"/>
      <c r="N436" s="83"/>
      <c r="O436" s="83"/>
      <c r="P436" s="83"/>
      <c r="Q436" s="83"/>
      <c r="R436" s="1"/>
      <c r="S436" s="84"/>
      <c r="T436" s="84"/>
      <c r="V436" s="84"/>
      <c r="W436" s="83"/>
      <c r="X436" s="83"/>
      <c r="Y436" s="83"/>
      <c r="Z436" s="1"/>
      <c r="AA436" s="1"/>
      <c r="AB436" s="3"/>
      <c r="AC436" s="84"/>
      <c r="AD436" s="84"/>
      <c r="AE436" s="84"/>
      <c r="AF436" s="85"/>
      <c r="AG436" s="86"/>
      <c r="AH436" s="86"/>
      <c r="AI436" s="86"/>
      <c r="AJ436" s="86"/>
      <c r="AK436" s="87"/>
      <c r="AL436" s="87"/>
      <c r="AM436" s="87"/>
      <c r="AN436" s="87"/>
      <c r="AO436" s="88"/>
      <c r="AP436" s="89"/>
      <c r="AQ436" s="90" t="str">
        <f t="shared" si="99"/>
        <v/>
      </c>
      <c r="AR436" s="91">
        <f t="shared" si="100"/>
        <v>2</v>
      </c>
      <c r="AS436" s="92" t="str">
        <f t="shared" si="101"/>
        <v/>
      </c>
      <c r="AT436" s="93">
        <f t="shared" si="102"/>
        <v>0</v>
      </c>
      <c r="AU436" s="93">
        <f t="shared" si="103"/>
        <v>0</v>
      </c>
      <c r="AV436" s="93" t="str">
        <f t="shared" si="104"/>
        <v>01N</v>
      </c>
      <c r="AW436" s="94" t="str">
        <f t="shared" si="105"/>
        <v/>
      </c>
      <c r="AX436" s="95">
        <f>SUMIF(Calculs!$B$2:$B$34,AW436,Calculs!$C$2:$C$34)</f>
        <v>0</v>
      </c>
      <c r="AY436" s="95">
        <f>IF(K436&lt;&gt;"",IF(LEFT(K436,1)="S", Calculs!$C$55,0),0)</f>
        <v>0</v>
      </c>
      <c r="AZ436" s="95">
        <f>IF(L436&lt;&gt;"",IF(LEFT(L436,1)="S", Calculs!$C$51,0),0)</f>
        <v>0</v>
      </c>
      <c r="BA436" s="95">
        <f>IF(M436&lt;&gt;"",IF(LEFT(M436,1)="S", Calculs!$C$52,0),0)</f>
        <v>0</v>
      </c>
      <c r="BB436" s="96" t="str">
        <f t="shared" si="106"/>
        <v/>
      </c>
      <c r="BC436" s="207" t="str">
        <f t="shared" si="107"/>
        <v/>
      </c>
      <c r="BD436" s="96">
        <f>SUMIF(Calculs!$B$2:$B$34,BB436,Calculs!$C$2:$C$34)</f>
        <v>0</v>
      </c>
      <c r="BE436" s="95">
        <f>IF(Q436&lt;&gt;"",IF(LEFT(Q436,1)="S", Calculs!$C$52,0),0)</f>
        <v>0</v>
      </c>
      <c r="BF436" s="95">
        <f>IF(R436&lt;&gt;"",IF(LEFT(R436,1)="S", Calculs!$C$51,0),0)</f>
        <v>0</v>
      </c>
      <c r="BG436" s="95">
        <f>SUMIF(Calculs!$B$41:$B$46,LEFT(S436,2),Calculs!$C$41:$C$46)</f>
        <v>0</v>
      </c>
      <c r="BH436" s="95">
        <f>IF(T436&lt;&gt;"",IF(LEFT(T436,1)="S", Calculs!$C$48,0),0)</f>
        <v>0</v>
      </c>
      <c r="BI436" s="95">
        <f>IF(W436&lt;&gt;"",IF(LEFT(W436,3)="ETT", Calculs!$C$37,0),0)</f>
        <v>0</v>
      </c>
      <c r="BJ436" s="95">
        <f>IF(X436&lt;&gt;"",IF(LEFT(X436,1)="S", Calculs!$C$51,0),0)</f>
        <v>0</v>
      </c>
      <c r="BK436" s="95">
        <f>IF(Y436&lt;&gt;"",IF(LEFT(Y436,1)="S", Calculs!$C$52,0),0)</f>
        <v>0</v>
      </c>
      <c r="BL436" s="96" t="str">
        <f t="shared" si="108"/>
        <v/>
      </c>
      <c r="BM436" s="95">
        <f>SUMIF(Calculs!$B$32:$B$36,TRIM(BL436),Calculs!$C$32:$C$36)</f>
        <v>0</v>
      </c>
      <c r="BN436" s="95">
        <f>IF(V436&lt;&gt;"",IF(LEFT(V436,1)="S", SUMIF(Calculs!$B$57:$B$61, TRIM(BL436), Calculs!$C$57:$C$61),0),0)</f>
        <v>0</v>
      </c>
      <c r="BO436" s="93" t="str">
        <f t="shared" si="109"/>
        <v>N</v>
      </c>
      <c r="BP436" s="95">
        <f t="shared" si="110"/>
        <v>0</v>
      </c>
      <c r="BQ436" s="95" t="e">
        <f t="shared" si="111"/>
        <v>#VALUE!</v>
      </c>
      <c r="BR436" s="95" t="e">
        <f t="shared" si="112"/>
        <v>#VALUE!</v>
      </c>
    </row>
    <row r="437" spans="1:70" ht="12.75" customHeight="1">
      <c r="A437" s="81"/>
      <c r="B437" s="107"/>
      <c r="C437" s="1"/>
      <c r="D437" s="1"/>
      <c r="E437" s="1"/>
      <c r="F437" s="1"/>
      <c r="G437" s="1"/>
      <c r="H437" s="34"/>
      <c r="I437" s="83"/>
      <c r="J437" s="83"/>
      <c r="K437" s="83"/>
      <c r="L437" s="83"/>
      <c r="M437" s="83"/>
      <c r="N437" s="83"/>
      <c r="O437" s="83"/>
      <c r="P437" s="83"/>
      <c r="Q437" s="83"/>
      <c r="R437" s="1"/>
      <c r="S437" s="84"/>
      <c r="T437" s="84"/>
      <c r="V437" s="84"/>
      <c r="W437" s="83"/>
      <c r="X437" s="83"/>
      <c r="Y437" s="83"/>
      <c r="Z437" s="1"/>
      <c r="AA437" s="1"/>
      <c r="AB437" s="3"/>
      <c r="AC437" s="84"/>
      <c r="AD437" s="84"/>
      <c r="AE437" s="84"/>
      <c r="AF437" s="85"/>
      <c r="AG437" s="86"/>
      <c r="AH437" s="86"/>
      <c r="AI437" s="86"/>
      <c r="AJ437" s="86"/>
      <c r="AK437" s="87"/>
      <c r="AL437" s="87"/>
      <c r="AM437" s="87"/>
      <c r="AN437" s="87"/>
      <c r="AO437" s="88"/>
      <c r="AP437" s="89"/>
      <c r="AQ437" s="90" t="str">
        <f t="shared" si="99"/>
        <v/>
      </c>
      <c r="AR437" s="91">
        <f t="shared" si="100"/>
        <v>2</v>
      </c>
      <c r="AS437" s="92" t="str">
        <f t="shared" si="101"/>
        <v/>
      </c>
      <c r="AT437" s="93">
        <f t="shared" si="102"/>
        <v>0</v>
      </c>
      <c r="AU437" s="93">
        <f t="shared" si="103"/>
        <v>0</v>
      </c>
      <c r="AV437" s="93" t="str">
        <f t="shared" si="104"/>
        <v>01N</v>
      </c>
      <c r="AW437" s="94" t="str">
        <f t="shared" si="105"/>
        <v/>
      </c>
      <c r="AX437" s="95">
        <f>SUMIF(Calculs!$B$2:$B$34,AW437,Calculs!$C$2:$C$34)</f>
        <v>0</v>
      </c>
      <c r="AY437" s="95">
        <f>IF(K437&lt;&gt;"",IF(LEFT(K437,1)="S", Calculs!$C$55,0),0)</f>
        <v>0</v>
      </c>
      <c r="AZ437" s="95">
        <f>IF(L437&lt;&gt;"",IF(LEFT(L437,1)="S", Calculs!$C$51,0),0)</f>
        <v>0</v>
      </c>
      <c r="BA437" s="95">
        <f>IF(M437&lt;&gt;"",IF(LEFT(M437,1)="S", Calculs!$C$52,0),0)</f>
        <v>0</v>
      </c>
      <c r="BB437" s="96" t="str">
        <f t="shared" si="106"/>
        <v/>
      </c>
      <c r="BC437" s="207" t="str">
        <f t="shared" si="107"/>
        <v/>
      </c>
      <c r="BD437" s="96">
        <f>SUMIF(Calculs!$B$2:$B$34,BB437,Calculs!$C$2:$C$34)</f>
        <v>0</v>
      </c>
      <c r="BE437" s="95">
        <f>IF(Q437&lt;&gt;"",IF(LEFT(Q437,1)="S", Calculs!$C$52,0),0)</f>
        <v>0</v>
      </c>
      <c r="BF437" s="95">
        <f>IF(R437&lt;&gt;"",IF(LEFT(R437,1)="S", Calculs!$C$51,0),0)</f>
        <v>0</v>
      </c>
      <c r="BG437" s="95">
        <f>SUMIF(Calculs!$B$41:$B$46,LEFT(S437,2),Calculs!$C$41:$C$46)</f>
        <v>0</v>
      </c>
      <c r="BH437" s="95">
        <f>IF(T437&lt;&gt;"",IF(LEFT(T437,1)="S", Calculs!$C$48,0),0)</f>
        <v>0</v>
      </c>
      <c r="BI437" s="95">
        <f>IF(W437&lt;&gt;"",IF(LEFT(W437,3)="ETT", Calculs!$C$37,0),0)</f>
        <v>0</v>
      </c>
      <c r="BJ437" s="95">
        <f>IF(X437&lt;&gt;"",IF(LEFT(X437,1)="S", Calculs!$C$51,0),0)</f>
        <v>0</v>
      </c>
      <c r="BK437" s="95">
        <f>IF(Y437&lt;&gt;"",IF(LEFT(Y437,1)="S", Calculs!$C$52,0),0)</f>
        <v>0</v>
      </c>
      <c r="BL437" s="96" t="str">
        <f t="shared" si="108"/>
        <v/>
      </c>
      <c r="BM437" s="95">
        <f>SUMIF(Calculs!$B$32:$B$36,TRIM(BL437),Calculs!$C$32:$C$36)</f>
        <v>0</v>
      </c>
      <c r="BN437" s="95">
        <f>IF(V437&lt;&gt;"",IF(LEFT(V437,1)="S", SUMIF(Calculs!$B$57:$B$61, TRIM(BL437), Calculs!$C$57:$C$61),0),0)</f>
        <v>0</v>
      </c>
      <c r="BO437" s="93" t="str">
        <f t="shared" si="109"/>
        <v>N</v>
      </c>
      <c r="BP437" s="95">
        <f t="shared" si="110"/>
        <v>0</v>
      </c>
      <c r="BQ437" s="95" t="e">
        <f t="shared" si="111"/>
        <v>#VALUE!</v>
      </c>
      <c r="BR437" s="95" t="e">
        <f t="shared" si="112"/>
        <v>#VALUE!</v>
      </c>
    </row>
    <row r="438" spans="1:70" ht="12.75" customHeight="1">
      <c r="A438" s="81"/>
      <c r="B438" s="107"/>
      <c r="C438" s="1"/>
      <c r="D438" s="1"/>
      <c r="E438" s="1"/>
      <c r="F438" s="1"/>
      <c r="G438" s="1"/>
      <c r="H438" s="34"/>
      <c r="I438" s="83"/>
      <c r="J438" s="83"/>
      <c r="K438" s="83"/>
      <c r="L438" s="83"/>
      <c r="M438" s="83"/>
      <c r="N438" s="83"/>
      <c r="O438" s="83"/>
      <c r="P438" s="83"/>
      <c r="Q438" s="83"/>
      <c r="R438" s="1"/>
      <c r="S438" s="84"/>
      <c r="T438" s="84"/>
      <c r="V438" s="84"/>
      <c r="W438" s="83"/>
      <c r="X438" s="83"/>
      <c r="Y438" s="83"/>
      <c r="Z438" s="1"/>
      <c r="AA438" s="1"/>
      <c r="AB438" s="3"/>
      <c r="AC438" s="84"/>
      <c r="AD438" s="84"/>
      <c r="AE438" s="84"/>
      <c r="AF438" s="85"/>
      <c r="AG438" s="86"/>
      <c r="AH438" s="86"/>
      <c r="AI438" s="86"/>
      <c r="AJ438" s="86"/>
      <c r="AK438" s="87"/>
      <c r="AL438" s="87"/>
      <c r="AM438" s="87"/>
      <c r="AN438" s="87"/>
      <c r="AO438" s="88"/>
      <c r="AP438" s="89"/>
      <c r="AQ438" s="90" t="str">
        <f t="shared" si="99"/>
        <v/>
      </c>
      <c r="AR438" s="91">
        <f t="shared" si="100"/>
        <v>2</v>
      </c>
      <c r="AS438" s="92" t="str">
        <f t="shared" si="101"/>
        <v/>
      </c>
      <c r="AT438" s="93">
        <f t="shared" si="102"/>
        <v>0</v>
      </c>
      <c r="AU438" s="93">
        <f t="shared" si="103"/>
        <v>0</v>
      </c>
      <c r="AV438" s="93" t="str">
        <f t="shared" si="104"/>
        <v>01N</v>
      </c>
      <c r="AW438" s="94" t="str">
        <f t="shared" si="105"/>
        <v/>
      </c>
      <c r="AX438" s="95">
        <f>SUMIF(Calculs!$B$2:$B$34,AW438,Calculs!$C$2:$C$34)</f>
        <v>0</v>
      </c>
      <c r="AY438" s="95">
        <f>IF(K438&lt;&gt;"",IF(LEFT(K438,1)="S", Calculs!$C$55,0),0)</f>
        <v>0</v>
      </c>
      <c r="AZ438" s="95">
        <f>IF(L438&lt;&gt;"",IF(LEFT(L438,1)="S", Calculs!$C$51,0),0)</f>
        <v>0</v>
      </c>
      <c r="BA438" s="95">
        <f>IF(M438&lt;&gt;"",IF(LEFT(M438,1)="S", Calculs!$C$52,0),0)</f>
        <v>0</v>
      </c>
      <c r="BB438" s="96" t="str">
        <f t="shared" si="106"/>
        <v/>
      </c>
      <c r="BC438" s="207" t="str">
        <f t="shared" si="107"/>
        <v/>
      </c>
      <c r="BD438" s="96">
        <f>SUMIF(Calculs!$B$2:$B$34,BB438,Calculs!$C$2:$C$34)</f>
        <v>0</v>
      </c>
      <c r="BE438" s="95">
        <f>IF(Q438&lt;&gt;"",IF(LEFT(Q438,1)="S", Calculs!$C$52,0),0)</f>
        <v>0</v>
      </c>
      <c r="BF438" s="95">
        <f>IF(R438&lt;&gt;"",IF(LEFT(R438,1)="S", Calculs!$C$51,0),0)</f>
        <v>0</v>
      </c>
      <c r="BG438" s="95">
        <f>SUMIF(Calculs!$B$41:$B$46,LEFT(S438,2),Calculs!$C$41:$C$46)</f>
        <v>0</v>
      </c>
      <c r="BH438" s="95">
        <f>IF(T438&lt;&gt;"",IF(LEFT(T438,1)="S", Calculs!$C$48,0),0)</f>
        <v>0</v>
      </c>
      <c r="BI438" s="95">
        <f>IF(W438&lt;&gt;"",IF(LEFT(W438,3)="ETT", Calculs!$C$37,0),0)</f>
        <v>0</v>
      </c>
      <c r="BJ438" s="95">
        <f>IF(X438&lt;&gt;"",IF(LEFT(X438,1)="S", Calculs!$C$51,0),0)</f>
        <v>0</v>
      </c>
      <c r="BK438" s="95">
        <f>IF(Y438&lt;&gt;"",IF(LEFT(Y438,1)="S", Calculs!$C$52,0),0)</f>
        <v>0</v>
      </c>
      <c r="BL438" s="96" t="str">
        <f t="shared" si="108"/>
        <v/>
      </c>
      <c r="BM438" s="95">
        <f>SUMIF(Calculs!$B$32:$B$36,TRIM(BL438),Calculs!$C$32:$C$36)</f>
        <v>0</v>
      </c>
      <c r="BN438" s="95">
        <f>IF(V438&lt;&gt;"",IF(LEFT(V438,1)="S", SUMIF(Calculs!$B$57:$B$61, TRIM(BL438), Calculs!$C$57:$C$61),0),0)</f>
        <v>0</v>
      </c>
      <c r="BO438" s="93" t="str">
        <f t="shared" si="109"/>
        <v>N</v>
      </c>
      <c r="BP438" s="95">
        <f t="shared" si="110"/>
        <v>0</v>
      </c>
      <c r="BQ438" s="95" t="e">
        <f t="shared" si="111"/>
        <v>#VALUE!</v>
      </c>
      <c r="BR438" s="95" t="e">
        <f t="shared" si="112"/>
        <v>#VALUE!</v>
      </c>
    </row>
    <row r="439" spans="1:70" ht="12.75" customHeight="1">
      <c r="A439" s="81"/>
      <c r="B439" s="107"/>
      <c r="C439" s="1"/>
      <c r="D439" s="1"/>
      <c r="E439" s="1"/>
      <c r="F439" s="1"/>
      <c r="G439" s="1"/>
      <c r="H439" s="34"/>
      <c r="I439" s="83"/>
      <c r="J439" s="83"/>
      <c r="K439" s="83"/>
      <c r="L439" s="83"/>
      <c r="M439" s="83"/>
      <c r="N439" s="83"/>
      <c r="O439" s="83"/>
      <c r="P439" s="83"/>
      <c r="Q439" s="83"/>
      <c r="R439" s="1"/>
      <c r="S439" s="84"/>
      <c r="T439" s="84"/>
      <c r="V439" s="84"/>
      <c r="W439" s="83"/>
      <c r="X439" s="83"/>
      <c r="Y439" s="83"/>
      <c r="Z439" s="1"/>
      <c r="AA439" s="1"/>
      <c r="AB439" s="3"/>
      <c r="AC439" s="84"/>
      <c r="AD439" s="84"/>
      <c r="AE439" s="84"/>
      <c r="AF439" s="85"/>
      <c r="AG439" s="86"/>
      <c r="AH439" s="86"/>
      <c r="AI439" s="86"/>
      <c r="AJ439" s="86"/>
      <c r="AK439" s="87"/>
      <c r="AL439" s="87"/>
      <c r="AM439" s="87"/>
      <c r="AN439" s="87"/>
      <c r="AO439" s="88"/>
      <c r="AP439" s="89"/>
      <c r="AQ439" s="90" t="str">
        <f t="shared" si="99"/>
        <v/>
      </c>
      <c r="AR439" s="91">
        <f t="shared" si="100"/>
        <v>2</v>
      </c>
      <c r="AS439" s="92" t="str">
        <f t="shared" si="101"/>
        <v/>
      </c>
      <c r="AT439" s="93">
        <f t="shared" si="102"/>
        <v>0</v>
      </c>
      <c r="AU439" s="93">
        <f t="shared" si="103"/>
        <v>0</v>
      </c>
      <c r="AV439" s="93" t="str">
        <f t="shared" si="104"/>
        <v>01N</v>
      </c>
      <c r="AW439" s="94" t="str">
        <f t="shared" si="105"/>
        <v/>
      </c>
      <c r="AX439" s="95">
        <f>SUMIF(Calculs!$B$2:$B$34,AW439,Calculs!$C$2:$C$34)</f>
        <v>0</v>
      </c>
      <c r="AY439" s="95">
        <f>IF(K439&lt;&gt;"",IF(LEFT(K439,1)="S", Calculs!$C$55,0),0)</f>
        <v>0</v>
      </c>
      <c r="AZ439" s="95">
        <f>IF(L439&lt;&gt;"",IF(LEFT(L439,1)="S", Calculs!$C$51,0),0)</f>
        <v>0</v>
      </c>
      <c r="BA439" s="95">
        <f>IF(M439&lt;&gt;"",IF(LEFT(M439,1)="S", Calculs!$C$52,0),0)</f>
        <v>0</v>
      </c>
      <c r="BB439" s="96" t="str">
        <f t="shared" si="106"/>
        <v/>
      </c>
      <c r="BC439" s="207" t="str">
        <f t="shared" si="107"/>
        <v/>
      </c>
      <c r="BD439" s="96">
        <f>SUMIF(Calculs!$B$2:$B$34,BB439,Calculs!$C$2:$C$34)</f>
        <v>0</v>
      </c>
      <c r="BE439" s="95">
        <f>IF(Q439&lt;&gt;"",IF(LEFT(Q439,1)="S", Calculs!$C$52,0),0)</f>
        <v>0</v>
      </c>
      <c r="BF439" s="95">
        <f>IF(R439&lt;&gt;"",IF(LEFT(R439,1)="S", Calculs!$C$51,0),0)</f>
        <v>0</v>
      </c>
      <c r="BG439" s="95">
        <f>SUMIF(Calculs!$B$41:$B$46,LEFT(S439,2),Calculs!$C$41:$C$46)</f>
        <v>0</v>
      </c>
      <c r="BH439" s="95">
        <f>IF(T439&lt;&gt;"",IF(LEFT(T439,1)="S", Calculs!$C$48,0),0)</f>
        <v>0</v>
      </c>
      <c r="BI439" s="95">
        <f>IF(W439&lt;&gt;"",IF(LEFT(W439,3)="ETT", Calculs!$C$37,0),0)</f>
        <v>0</v>
      </c>
      <c r="BJ439" s="95">
        <f>IF(X439&lt;&gt;"",IF(LEFT(X439,1)="S", Calculs!$C$51,0),0)</f>
        <v>0</v>
      </c>
      <c r="BK439" s="95">
        <f>IF(Y439&lt;&gt;"",IF(LEFT(Y439,1)="S", Calculs!$C$52,0),0)</f>
        <v>0</v>
      </c>
      <c r="BL439" s="96" t="str">
        <f t="shared" si="108"/>
        <v/>
      </c>
      <c r="BM439" s="95">
        <f>SUMIF(Calculs!$B$32:$B$36,TRIM(BL439),Calculs!$C$32:$C$36)</f>
        <v>0</v>
      </c>
      <c r="BN439" s="95">
        <f>IF(V439&lt;&gt;"",IF(LEFT(V439,1)="S", SUMIF(Calculs!$B$57:$B$61, TRIM(BL439), Calculs!$C$57:$C$61),0),0)</f>
        <v>0</v>
      </c>
      <c r="BO439" s="93" t="str">
        <f t="shared" si="109"/>
        <v>N</v>
      </c>
      <c r="BP439" s="95">
        <f t="shared" si="110"/>
        <v>0</v>
      </c>
      <c r="BQ439" s="95" t="e">
        <f t="shared" si="111"/>
        <v>#VALUE!</v>
      </c>
      <c r="BR439" s="95" t="e">
        <f t="shared" si="112"/>
        <v>#VALUE!</v>
      </c>
    </row>
    <row r="440" spans="1:70" ht="12.75" customHeight="1">
      <c r="A440" s="81"/>
      <c r="B440" s="107"/>
      <c r="C440" s="1"/>
      <c r="D440" s="1"/>
      <c r="E440" s="1"/>
      <c r="F440" s="1"/>
      <c r="G440" s="1"/>
      <c r="H440" s="34"/>
      <c r="I440" s="83"/>
      <c r="J440" s="83"/>
      <c r="K440" s="83"/>
      <c r="L440" s="83"/>
      <c r="M440" s="83"/>
      <c r="N440" s="83"/>
      <c r="O440" s="83"/>
      <c r="P440" s="83"/>
      <c r="Q440" s="83"/>
      <c r="R440" s="1"/>
      <c r="S440" s="84"/>
      <c r="T440" s="84"/>
      <c r="V440" s="84"/>
      <c r="W440" s="83"/>
      <c r="X440" s="83"/>
      <c r="Y440" s="83"/>
      <c r="Z440" s="1"/>
      <c r="AA440" s="1"/>
      <c r="AB440" s="3"/>
      <c r="AC440" s="84"/>
      <c r="AD440" s="84"/>
      <c r="AE440" s="84"/>
      <c r="AF440" s="85"/>
      <c r="AG440" s="86"/>
      <c r="AH440" s="86"/>
      <c r="AI440" s="86"/>
      <c r="AJ440" s="86"/>
      <c r="AK440" s="87"/>
      <c r="AL440" s="87"/>
      <c r="AM440" s="87"/>
      <c r="AN440" s="87"/>
      <c r="AO440" s="88"/>
      <c r="AP440" s="89"/>
      <c r="AQ440" s="90" t="str">
        <f t="shared" si="99"/>
        <v/>
      </c>
      <c r="AR440" s="91">
        <f t="shared" si="100"/>
        <v>2</v>
      </c>
      <c r="AS440" s="92" t="str">
        <f t="shared" si="101"/>
        <v/>
      </c>
      <c r="AT440" s="93">
        <f t="shared" si="102"/>
        <v>0</v>
      </c>
      <c r="AU440" s="93">
        <f t="shared" si="103"/>
        <v>0</v>
      </c>
      <c r="AV440" s="93" t="str">
        <f t="shared" si="104"/>
        <v>01N</v>
      </c>
      <c r="AW440" s="94" t="str">
        <f t="shared" si="105"/>
        <v/>
      </c>
      <c r="AX440" s="95">
        <f>SUMIF(Calculs!$B$2:$B$34,AW440,Calculs!$C$2:$C$34)</f>
        <v>0</v>
      </c>
      <c r="AY440" s="95">
        <f>IF(K440&lt;&gt;"",IF(LEFT(K440,1)="S", Calculs!$C$55,0),0)</f>
        <v>0</v>
      </c>
      <c r="AZ440" s="95">
        <f>IF(L440&lt;&gt;"",IF(LEFT(L440,1)="S", Calculs!$C$51,0),0)</f>
        <v>0</v>
      </c>
      <c r="BA440" s="95">
        <f>IF(M440&lt;&gt;"",IF(LEFT(M440,1)="S", Calculs!$C$52,0),0)</f>
        <v>0</v>
      </c>
      <c r="BB440" s="96" t="str">
        <f t="shared" si="106"/>
        <v/>
      </c>
      <c r="BC440" s="207" t="str">
        <f t="shared" si="107"/>
        <v/>
      </c>
      <c r="BD440" s="96">
        <f>SUMIF(Calculs!$B$2:$B$34,BB440,Calculs!$C$2:$C$34)</f>
        <v>0</v>
      </c>
      <c r="BE440" s="95">
        <f>IF(Q440&lt;&gt;"",IF(LEFT(Q440,1)="S", Calculs!$C$52,0),0)</f>
        <v>0</v>
      </c>
      <c r="BF440" s="95">
        <f>IF(R440&lt;&gt;"",IF(LEFT(R440,1)="S", Calculs!$C$51,0),0)</f>
        <v>0</v>
      </c>
      <c r="BG440" s="95">
        <f>SUMIF(Calculs!$B$41:$B$46,LEFT(S440,2),Calculs!$C$41:$C$46)</f>
        <v>0</v>
      </c>
      <c r="BH440" s="95">
        <f>IF(T440&lt;&gt;"",IF(LEFT(T440,1)="S", Calculs!$C$48,0),0)</f>
        <v>0</v>
      </c>
      <c r="BI440" s="95">
        <f>IF(W440&lt;&gt;"",IF(LEFT(W440,3)="ETT", Calculs!$C$37,0),0)</f>
        <v>0</v>
      </c>
      <c r="BJ440" s="95">
        <f>IF(X440&lt;&gt;"",IF(LEFT(X440,1)="S", Calculs!$C$51,0),0)</f>
        <v>0</v>
      </c>
      <c r="BK440" s="95">
        <f>IF(Y440&lt;&gt;"",IF(LEFT(Y440,1)="S", Calculs!$C$52,0),0)</f>
        <v>0</v>
      </c>
      <c r="BL440" s="96" t="str">
        <f t="shared" si="108"/>
        <v/>
      </c>
      <c r="BM440" s="95">
        <f>SUMIF(Calculs!$B$32:$B$36,TRIM(BL440),Calculs!$C$32:$C$36)</f>
        <v>0</v>
      </c>
      <c r="BN440" s="95">
        <f>IF(V440&lt;&gt;"",IF(LEFT(V440,1)="S", SUMIF(Calculs!$B$57:$B$61, TRIM(BL440), Calculs!$C$57:$C$61),0),0)</f>
        <v>0</v>
      </c>
      <c r="BO440" s="93" t="str">
        <f t="shared" si="109"/>
        <v>N</v>
      </c>
      <c r="BP440" s="95">
        <f t="shared" si="110"/>
        <v>0</v>
      </c>
      <c r="BQ440" s="95" t="e">
        <f t="shared" si="111"/>
        <v>#VALUE!</v>
      </c>
      <c r="BR440" s="95" t="e">
        <f t="shared" si="112"/>
        <v>#VALUE!</v>
      </c>
    </row>
    <row r="441" spans="1:70" ht="12.75" customHeight="1">
      <c r="A441" s="81"/>
      <c r="B441" s="107"/>
      <c r="C441" s="1"/>
      <c r="D441" s="1"/>
      <c r="E441" s="1"/>
      <c r="F441" s="1"/>
      <c r="G441" s="1"/>
      <c r="H441" s="34"/>
      <c r="I441" s="83"/>
      <c r="J441" s="83"/>
      <c r="K441" s="83"/>
      <c r="L441" s="83"/>
      <c r="M441" s="83"/>
      <c r="N441" s="83"/>
      <c r="O441" s="83"/>
      <c r="P441" s="83"/>
      <c r="Q441" s="83"/>
      <c r="R441" s="1"/>
      <c r="S441" s="84"/>
      <c r="T441" s="84"/>
      <c r="V441" s="84"/>
      <c r="W441" s="83"/>
      <c r="X441" s="83"/>
      <c r="Y441" s="83"/>
      <c r="Z441" s="1"/>
      <c r="AA441" s="1"/>
      <c r="AB441" s="3"/>
      <c r="AC441" s="84"/>
      <c r="AD441" s="84"/>
      <c r="AE441" s="84"/>
      <c r="AF441" s="85"/>
      <c r="AG441" s="86"/>
      <c r="AH441" s="86"/>
      <c r="AI441" s="86"/>
      <c r="AJ441" s="86"/>
      <c r="AK441" s="87"/>
      <c r="AL441" s="87"/>
      <c r="AM441" s="87"/>
      <c r="AN441" s="87"/>
      <c r="AO441" s="88"/>
      <c r="AP441" s="89"/>
      <c r="AQ441" s="90" t="str">
        <f t="shared" si="99"/>
        <v/>
      </c>
      <c r="AR441" s="91">
        <f t="shared" si="100"/>
        <v>2</v>
      </c>
      <c r="AS441" s="92" t="str">
        <f t="shared" si="101"/>
        <v/>
      </c>
      <c r="AT441" s="93">
        <f t="shared" si="102"/>
        <v>0</v>
      </c>
      <c r="AU441" s="93">
        <f t="shared" si="103"/>
        <v>0</v>
      </c>
      <c r="AV441" s="93" t="str">
        <f t="shared" si="104"/>
        <v>01N</v>
      </c>
      <c r="AW441" s="94" t="str">
        <f t="shared" si="105"/>
        <v/>
      </c>
      <c r="AX441" s="95">
        <f>SUMIF(Calculs!$B$2:$B$34,AW441,Calculs!$C$2:$C$34)</f>
        <v>0</v>
      </c>
      <c r="AY441" s="95">
        <f>IF(K441&lt;&gt;"",IF(LEFT(K441,1)="S", Calculs!$C$55,0),0)</f>
        <v>0</v>
      </c>
      <c r="AZ441" s="95">
        <f>IF(L441&lt;&gt;"",IF(LEFT(L441,1)="S", Calculs!$C$51,0),0)</f>
        <v>0</v>
      </c>
      <c r="BA441" s="95">
        <f>IF(M441&lt;&gt;"",IF(LEFT(M441,1)="S", Calculs!$C$52,0),0)</f>
        <v>0</v>
      </c>
      <c r="BB441" s="96" t="str">
        <f t="shared" si="106"/>
        <v/>
      </c>
      <c r="BC441" s="207" t="str">
        <f t="shared" si="107"/>
        <v/>
      </c>
      <c r="BD441" s="96">
        <f>SUMIF(Calculs!$B$2:$B$34,BB441,Calculs!$C$2:$C$34)</f>
        <v>0</v>
      </c>
      <c r="BE441" s="95">
        <f>IF(Q441&lt;&gt;"",IF(LEFT(Q441,1)="S", Calculs!$C$52,0),0)</f>
        <v>0</v>
      </c>
      <c r="BF441" s="95">
        <f>IF(R441&lt;&gt;"",IF(LEFT(R441,1)="S", Calculs!$C$51,0),0)</f>
        <v>0</v>
      </c>
      <c r="BG441" s="95">
        <f>SUMIF(Calculs!$B$41:$B$46,LEFT(S441,2),Calculs!$C$41:$C$46)</f>
        <v>0</v>
      </c>
      <c r="BH441" s="95">
        <f>IF(T441&lt;&gt;"",IF(LEFT(T441,1)="S", Calculs!$C$48,0),0)</f>
        <v>0</v>
      </c>
      <c r="BI441" s="95">
        <f>IF(W441&lt;&gt;"",IF(LEFT(W441,3)="ETT", Calculs!$C$37,0),0)</f>
        <v>0</v>
      </c>
      <c r="BJ441" s="95">
        <f>IF(X441&lt;&gt;"",IF(LEFT(X441,1)="S", Calculs!$C$51,0),0)</f>
        <v>0</v>
      </c>
      <c r="BK441" s="95">
        <f>IF(Y441&lt;&gt;"",IF(LEFT(Y441,1)="S", Calculs!$C$52,0),0)</f>
        <v>0</v>
      </c>
      <c r="BL441" s="96" t="str">
        <f t="shared" si="108"/>
        <v/>
      </c>
      <c r="BM441" s="95">
        <f>SUMIF(Calculs!$B$32:$B$36,TRIM(BL441),Calculs!$C$32:$C$36)</f>
        <v>0</v>
      </c>
      <c r="BN441" s="95">
        <f>IF(V441&lt;&gt;"",IF(LEFT(V441,1)="S", SUMIF(Calculs!$B$57:$B$61, TRIM(BL441), Calculs!$C$57:$C$61),0),0)</f>
        <v>0</v>
      </c>
      <c r="BO441" s="93" t="str">
        <f t="shared" si="109"/>
        <v>N</v>
      </c>
      <c r="BP441" s="95">
        <f t="shared" si="110"/>
        <v>0</v>
      </c>
      <c r="BQ441" s="95" t="e">
        <f t="shared" si="111"/>
        <v>#VALUE!</v>
      </c>
      <c r="BR441" s="95" t="e">
        <f t="shared" si="112"/>
        <v>#VALUE!</v>
      </c>
    </row>
    <row r="442" spans="1:70" ht="12.75" customHeight="1">
      <c r="A442" s="81"/>
      <c r="B442" s="107"/>
      <c r="C442" s="1"/>
      <c r="D442" s="1"/>
      <c r="E442" s="1"/>
      <c r="F442" s="1"/>
      <c r="G442" s="1"/>
      <c r="H442" s="34"/>
      <c r="I442" s="83"/>
      <c r="J442" s="83"/>
      <c r="K442" s="83"/>
      <c r="L442" s="83"/>
      <c r="M442" s="83"/>
      <c r="N442" s="83"/>
      <c r="O442" s="83"/>
      <c r="P442" s="83"/>
      <c r="Q442" s="83"/>
      <c r="R442" s="1"/>
      <c r="S442" s="84"/>
      <c r="T442" s="84"/>
      <c r="V442" s="84"/>
      <c r="W442" s="83"/>
      <c r="X442" s="83"/>
      <c r="Y442" s="83"/>
      <c r="Z442" s="1"/>
      <c r="AA442" s="1"/>
      <c r="AB442" s="3"/>
      <c r="AC442" s="84"/>
      <c r="AD442" s="84"/>
      <c r="AE442" s="84"/>
      <c r="AF442" s="85"/>
      <c r="AG442" s="86"/>
      <c r="AH442" s="86"/>
      <c r="AI442" s="86"/>
      <c r="AJ442" s="86"/>
      <c r="AK442" s="87"/>
      <c r="AL442" s="87"/>
      <c r="AM442" s="87"/>
      <c r="AN442" s="87"/>
      <c r="AO442" s="88"/>
      <c r="AP442" s="89"/>
      <c r="AQ442" s="90" t="str">
        <f t="shared" si="99"/>
        <v/>
      </c>
      <c r="AR442" s="91">
        <f t="shared" si="100"/>
        <v>2</v>
      </c>
      <c r="AS442" s="92" t="str">
        <f t="shared" si="101"/>
        <v/>
      </c>
      <c r="AT442" s="93">
        <f t="shared" si="102"/>
        <v>0</v>
      </c>
      <c r="AU442" s="93">
        <f t="shared" si="103"/>
        <v>0</v>
      </c>
      <c r="AV442" s="93" t="str">
        <f t="shared" si="104"/>
        <v>01N</v>
      </c>
      <c r="AW442" s="94" t="str">
        <f t="shared" si="105"/>
        <v/>
      </c>
      <c r="AX442" s="95">
        <f>SUMIF(Calculs!$B$2:$B$34,AW442,Calculs!$C$2:$C$34)</f>
        <v>0</v>
      </c>
      <c r="AY442" s="95">
        <f>IF(K442&lt;&gt;"",IF(LEFT(K442,1)="S", Calculs!$C$55,0),0)</f>
        <v>0</v>
      </c>
      <c r="AZ442" s="95">
        <f>IF(L442&lt;&gt;"",IF(LEFT(L442,1)="S", Calculs!$C$51,0),0)</f>
        <v>0</v>
      </c>
      <c r="BA442" s="95">
        <f>IF(M442&lt;&gt;"",IF(LEFT(M442,1)="S", Calculs!$C$52,0),0)</f>
        <v>0</v>
      </c>
      <c r="BB442" s="96" t="str">
        <f t="shared" si="106"/>
        <v/>
      </c>
      <c r="BC442" s="207" t="str">
        <f t="shared" si="107"/>
        <v/>
      </c>
      <c r="BD442" s="96">
        <f>SUMIF(Calculs!$B$2:$B$34,BB442,Calculs!$C$2:$C$34)</f>
        <v>0</v>
      </c>
      <c r="BE442" s="95">
        <f>IF(Q442&lt;&gt;"",IF(LEFT(Q442,1)="S", Calculs!$C$52,0),0)</f>
        <v>0</v>
      </c>
      <c r="BF442" s="95">
        <f>IF(R442&lt;&gt;"",IF(LEFT(R442,1)="S", Calculs!$C$51,0),0)</f>
        <v>0</v>
      </c>
      <c r="BG442" s="95">
        <f>SUMIF(Calculs!$B$41:$B$46,LEFT(S442,2),Calculs!$C$41:$C$46)</f>
        <v>0</v>
      </c>
      <c r="BH442" s="95">
        <f>IF(T442&lt;&gt;"",IF(LEFT(T442,1)="S", Calculs!$C$48,0),0)</f>
        <v>0</v>
      </c>
      <c r="BI442" s="95">
        <f>IF(W442&lt;&gt;"",IF(LEFT(W442,3)="ETT", Calculs!$C$37,0),0)</f>
        <v>0</v>
      </c>
      <c r="BJ442" s="95">
        <f>IF(X442&lt;&gt;"",IF(LEFT(X442,1)="S", Calculs!$C$51,0),0)</f>
        <v>0</v>
      </c>
      <c r="BK442" s="95">
        <f>IF(Y442&lt;&gt;"",IF(LEFT(Y442,1)="S", Calculs!$C$52,0),0)</f>
        <v>0</v>
      </c>
      <c r="BL442" s="96" t="str">
        <f t="shared" si="108"/>
        <v/>
      </c>
      <c r="BM442" s="95">
        <f>SUMIF(Calculs!$B$32:$B$36,TRIM(BL442),Calculs!$C$32:$C$36)</f>
        <v>0</v>
      </c>
      <c r="BN442" s="95">
        <f>IF(V442&lt;&gt;"",IF(LEFT(V442,1)="S", SUMIF(Calculs!$B$57:$B$61, TRIM(BL442), Calculs!$C$57:$C$61),0),0)</f>
        <v>0</v>
      </c>
      <c r="BO442" s="93" t="str">
        <f t="shared" si="109"/>
        <v>N</v>
      </c>
      <c r="BP442" s="95">
        <f t="shared" si="110"/>
        <v>0</v>
      </c>
      <c r="BQ442" s="95" t="e">
        <f t="shared" si="111"/>
        <v>#VALUE!</v>
      </c>
      <c r="BR442" s="95" t="e">
        <f t="shared" si="112"/>
        <v>#VALUE!</v>
      </c>
    </row>
    <row r="443" spans="1:70" ht="12.75" customHeight="1">
      <c r="A443" s="81"/>
      <c r="B443" s="107"/>
      <c r="C443" s="1"/>
      <c r="D443" s="1"/>
      <c r="E443" s="1"/>
      <c r="F443" s="1"/>
      <c r="G443" s="1"/>
      <c r="H443" s="34"/>
      <c r="I443" s="83"/>
      <c r="J443" s="83"/>
      <c r="K443" s="83"/>
      <c r="L443" s="83"/>
      <c r="M443" s="83"/>
      <c r="N443" s="83"/>
      <c r="O443" s="83"/>
      <c r="P443" s="83"/>
      <c r="Q443" s="83"/>
      <c r="R443" s="1"/>
      <c r="S443" s="84"/>
      <c r="T443" s="84"/>
      <c r="V443" s="84"/>
      <c r="W443" s="83"/>
      <c r="X443" s="83"/>
      <c r="Y443" s="83"/>
      <c r="Z443" s="1"/>
      <c r="AA443" s="1"/>
      <c r="AB443" s="3"/>
      <c r="AC443" s="84"/>
      <c r="AD443" s="84"/>
      <c r="AE443" s="84"/>
      <c r="AF443" s="85"/>
      <c r="AG443" s="86"/>
      <c r="AH443" s="86"/>
      <c r="AI443" s="86"/>
      <c r="AJ443" s="86"/>
      <c r="AK443" s="87"/>
      <c r="AL443" s="87"/>
      <c r="AM443" s="87"/>
      <c r="AN443" s="87"/>
      <c r="AO443" s="88"/>
      <c r="AP443" s="89"/>
      <c r="AQ443" s="90" t="str">
        <f t="shared" si="99"/>
        <v/>
      </c>
      <c r="AR443" s="91">
        <f t="shared" si="100"/>
        <v>2</v>
      </c>
      <c r="AS443" s="92" t="str">
        <f t="shared" si="101"/>
        <v/>
      </c>
      <c r="AT443" s="93">
        <f t="shared" si="102"/>
        <v>0</v>
      </c>
      <c r="AU443" s="93">
        <f t="shared" si="103"/>
        <v>0</v>
      </c>
      <c r="AV443" s="93" t="str">
        <f t="shared" si="104"/>
        <v>01N</v>
      </c>
      <c r="AW443" s="94" t="str">
        <f t="shared" si="105"/>
        <v/>
      </c>
      <c r="AX443" s="95">
        <f>SUMIF(Calculs!$B$2:$B$34,AW443,Calculs!$C$2:$C$34)</f>
        <v>0</v>
      </c>
      <c r="AY443" s="95">
        <f>IF(K443&lt;&gt;"",IF(LEFT(K443,1)="S", Calculs!$C$55,0),0)</f>
        <v>0</v>
      </c>
      <c r="AZ443" s="95">
        <f>IF(L443&lt;&gt;"",IF(LEFT(L443,1)="S", Calculs!$C$51,0),0)</f>
        <v>0</v>
      </c>
      <c r="BA443" s="95">
        <f>IF(M443&lt;&gt;"",IF(LEFT(M443,1)="S", Calculs!$C$52,0),0)</f>
        <v>0</v>
      </c>
      <c r="BB443" s="96" t="str">
        <f t="shared" si="106"/>
        <v/>
      </c>
      <c r="BC443" s="207" t="str">
        <f t="shared" si="107"/>
        <v/>
      </c>
      <c r="BD443" s="96">
        <f>SUMIF(Calculs!$B$2:$B$34,BB443,Calculs!$C$2:$C$34)</f>
        <v>0</v>
      </c>
      <c r="BE443" s="95">
        <f>IF(Q443&lt;&gt;"",IF(LEFT(Q443,1)="S", Calculs!$C$52,0),0)</f>
        <v>0</v>
      </c>
      <c r="BF443" s="95">
        <f>IF(R443&lt;&gt;"",IF(LEFT(R443,1)="S", Calculs!$C$51,0),0)</f>
        <v>0</v>
      </c>
      <c r="BG443" s="95">
        <f>SUMIF(Calculs!$B$41:$B$46,LEFT(S443,2),Calculs!$C$41:$C$46)</f>
        <v>0</v>
      </c>
      <c r="BH443" s="95">
        <f>IF(T443&lt;&gt;"",IF(LEFT(T443,1)="S", Calculs!$C$48,0),0)</f>
        <v>0</v>
      </c>
      <c r="BI443" s="95">
        <f>IF(W443&lt;&gt;"",IF(LEFT(W443,3)="ETT", Calculs!$C$37,0),0)</f>
        <v>0</v>
      </c>
      <c r="BJ443" s="95">
        <f>IF(X443&lt;&gt;"",IF(LEFT(X443,1)="S", Calculs!$C$51,0),0)</f>
        <v>0</v>
      </c>
      <c r="BK443" s="95">
        <f>IF(Y443&lt;&gt;"",IF(LEFT(Y443,1)="S", Calculs!$C$52,0),0)</f>
        <v>0</v>
      </c>
      <c r="BL443" s="96" t="str">
        <f t="shared" si="108"/>
        <v/>
      </c>
      <c r="BM443" s="95">
        <f>SUMIF(Calculs!$B$32:$B$36,TRIM(BL443),Calculs!$C$32:$C$36)</f>
        <v>0</v>
      </c>
      <c r="BN443" s="95">
        <f>IF(V443&lt;&gt;"",IF(LEFT(V443,1)="S", SUMIF(Calculs!$B$57:$B$61, TRIM(BL443), Calculs!$C$57:$C$61),0),0)</f>
        <v>0</v>
      </c>
      <c r="BO443" s="93" t="str">
        <f t="shared" si="109"/>
        <v>N</v>
      </c>
      <c r="BP443" s="95">
        <f t="shared" si="110"/>
        <v>0</v>
      </c>
      <c r="BQ443" s="95" t="e">
        <f t="shared" si="111"/>
        <v>#VALUE!</v>
      </c>
      <c r="BR443" s="95" t="e">
        <f t="shared" si="112"/>
        <v>#VALUE!</v>
      </c>
    </row>
    <row r="444" spans="1:70" ht="12.75" customHeight="1">
      <c r="A444" s="81"/>
      <c r="B444" s="107"/>
      <c r="C444" s="1"/>
      <c r="D444" s="1"/>
      <c r="E444" s="1"/>
      <c r="F444" s="1"/>
      <c r="G444" s="1"/>
      <c r="H444" s="34"/>
      <c r="I444" s="83"/>
      <c r="J444" s="83"/>
      <c r="K444" s="83"/>
      <c r="L444" s="83"/>
      <c r="M444" s="83"/>
      <c r="N444" s="83"/>
      <c r="O444" s="83"/>
      <c r="P444" s="83"/>
      <c r="Q444" s="83"/>
      <c r="R444" s="1"/>
      <c r="S444" s="84"/>
      <c r="T444" s="84"/>
      <c r="V444" s="84"/>
      <c r="W444" s="83"/>
      <c r="X444" s="83"/>
      <c r="Y444" s="83"/>
      <c r="Z444" s="1"/>
      <c r="AA444" s="1"/>
      <c r="AB444" s="3"/>
      <c r="AC444" s="84"/>
      <c r="AD444" s="84"/>
      <c r="AE444" s="84"/>
      <c r="AF444" s="85"/>
      <c r="AG444" s="86"/>
      <c r="AH444" s="86"/>
      <c r="AI444" s="86"/>
      <c r="AJ444" s="86"/>
      <c r="AK444" s="87"/>
      <c r="AL444" s="87"/>
      <c r="AM444" s="87"/>
      <c r="AN444" s="87"/>
      <c r="AO444" s="88"/>
      <c r="AP444" s="89"/>
      <c r="AQ444" s="90" t="str">
        <f t="shared" si="99"/>
        <v/>
      </c>
      <c r="AR444" s="91">
        <f t="shared" si="100"/>
        <v>2</v>
      </c>
      <c r="AS444" s="92" t="str">
        <f t="shared" si="101"/>
        <v/>
      </c>
      <c r="AT444" s="93">
        <f t="shared" si="102"/>
        <v>0</v>
      </c>
      <c r="AU444" s="93">
        <f t="shared" si="103"/>
        <v>0</v>
      </c>
      <c r="AV444" s="93" t="str">
        <f t="shared" si="104"/>
        <v>01N</v>
      </c>
      <c r="AW444" s="94" t="str">
        <f t="shared" si="105"/>
        <v/>
      </c>
      <c r="AX444" s="95">
        <f>SUMIF(Calculs!$B$2:$B$34,AW444,Calculs!$C$2:$C$34)</f>
        <v>0</v>
      </c>
      <c r="AY444" s="95">
        <f>IF(K444&lt;&gt;"",IF(LEFT(K444,1)="S", Calculs!$C$55,0),0)</f>
        <v>0</v>
      </c>
      <c r="AZ444" s="95">
        <f>IF(L444&lt;&gt;"",IF(LEFT(L444,1)="S", Calculs!$C$51,0),0)</f>
        <v>0</v>
      </c>
      <c r="BA444" s="95">
        <f>IF(M444&lt;&gt;"",IF(LEFT(M444,1)="S", Calculs!$C$52,0),0)</f>
        <v>0</v>
      </c>
      <c r="BB444" s="96" t="str">
        <f t="shared" si="106"/>
        <v/>
      </c>
      <c r="BC444" s="207" t="str">
        <f t="shared" si="107"/>
        <v/>
      </c>
      <c r="BD444" s="96">
        <f>SUMIF(Calculs!$B$2:$B$34,BB444,Calculs!$C$2:$C$34)</f>
        <v>0</v>
      </c>
      <c r="BE444" s="95">
        <f>IF(Q444&lt;&gt;"",IF(LEFT(Q444,1)="S", Calculs!$C$52,0),0)</f>
        <v>0</v>
      </c>
      <c r="BF444" s="95">
        <f>IF(R444&lt;&gt;"",IF(LEFT(R444,1)="S", Calculs!$C$51,0),0)</f>
        <v>0</v>
      </c>
      <c r="BG444" s="95">
        <f>SUMIF(Calculs!$B$41:$B$46,LEFT(S444,2),Calculs!$C$41:$C$46)</f>
        <v>0</v>
      </c>
      <c r="BH444" s="95">
        <f>IF(T444&lt;&gt;"",IF(LEFT(T444,1)="S", Calculs!$C$48,0),0)</f>
        <v>0</v>
      </c>
      <c r="BI444" s="95">
        <f>IF(W444&lt;&gt;"",IF(LEFT(W444,3)="ETT", Calculs!$C$37,0),0)</f>
        <v>0</v>
      </c>
      <c r="BJ444" s="95">
        <f>IF(X444&lt;&gt;"",IF(LEFT(X444,1)="S", Calculs!$C$51,0),0)</f>
        <v>0</v>
      </c>
      <c r="BK444" s="95">
        <f>IF(Y444&lt;&gt;"",IF(LEFT(Y444,1)="S", Calculs!$C$52,0),0)</f>
        <v>0</v>
      </c>
      <c r="BL444" s="96" t="str">
        <f t="shared" si="108"/>
        <v/>
      </c>
      <c r="BM444" s="95">
        <f>SUMIF(Calculs!$B$32:$B$36,TRIM(BL444),Calculs!$C$32:$C$36)</f>
        <v>0</v>
      </c>
      <c r="BN444" s="95">
        <f>IF(V444&lt;&gt;"",IF(LEFT(V444,1)="S", SUMIF(Calculs!$B$57:$B$61, TRIM(BL444), Calculs!$C$57:$C$61),0),0)</f>
        <v>0</v>
      </c>
      <c r="BO444" s="93" t="str">
        <f t="shared" si="109"/>
        <v>N</v>
      </c>
      <c r="BP444" s="95">
        <f t="shared" si="110"/>
        <v>0</v>
      </c>
      <c r="BQ444" s="95" t="e">
        <f t="shared" si="111"/>
        <v>#VALUE!</v>
      </c>
      <c r="BR444" s="95" t="e">
        <f t="shared" si="112"/>
        <v>#VALUE!</v>
      </c>
    </row>
    <row r="445" spans="1:70" ht="12.75" customHeight="1">
      <c r="A445" s="81"/>
      <c r="B445" s="107"/>
      <c r="C445" s="1"/>
      <c r="D445" s="1"/>
      <c r="E445" s="1"/>
      <c r="F445" s="1"/>
      <c r="G445" s="1"/>
      <c r="H445" s="34"/>
      <c r="I445" s="83"/>
      <c r="J445" s="83"/>
      <c r="K445" s="83"/>
      <c r="L445" s="83"/>
      <c r="M445" s="83"/>
      <c r="N445" s="83"/>
      <c r="O445" s="83"/>
      <c r="P445" s="83"/>
      <c r="Q445" s="83"/>
      <c r="R445" s="1"/>
      <c r="S445" s="84"/>
      <c r="T445" s="84"/>
      <c r="V445" s="84"/>
      <c r="W445" s="83"/>
      <c r="X445" s="83"/>
      <c r="Y445" s="83"/>
      <c r="Z445" s="1"/>
      <c r="AA445" s="1"/>
      <c r="AB445" s="3"/>
      <c r="AC445" s="84"/>
      <c r="AD445" s="84"/>
      <c r="AE445" s="84"/>
      <c r="AF445" s="85"/>
      <c r="AG445" s="86"/>
      <c r="AH445" s="86"/>
      <c r="AI445" s="86"/>
      <c r="AJ445" s="86"/>
      <c r="AK445" s="87"/>
      <c r="AL445" s="87"/>
      <c r="AM445" s="87"/>
      <c r="AN445" s="87"/>
      <c r="AO445" s="88"/>
      <c r="AP445" s="89"/>
      <c r="AQ445" s="90" t="str">
        <f t="shared" si="99"/>
        <v/>
      </c>
      <c r="AR445" s="91">
        <f t="shared" si="100"/>
        <v>2</v>
      </c>
      <c r="AS445" s="92" t="str">
        <f t="shared" si="101"/>
        <v/>
      </c>
      <c r="AT445" s="93">
        <f t="shared" si="102"/>
        <v>0</v>
      </c>
      <c r="AU445" s="93">
        <f t="shared" si="103"/>
        <v>0</v>
      </c>
      <c r="AV445" s="93" t="str">
        <f t="shared" si="104"/>
        <v>01N</v>
      </c>
      <c r="AW445" s="94" t="str">
        <f t="shared" si="105"/>
        <v/>
      </c>
      <c r="AX445" s="95">
        <f>SUMIF(Calculs!$B$2:$B$34,AW445,Calculs!$C$2:$C$34)</f>
        <v>0</v>
      </c>
      <c r="AY445" s="95">
        <f>IF(K445&lt;&gt;"",IF(LEFT(K445,1)="S", Calculs!$C$55,0),0)</f>
        <v>0</v>
      </c>
      <c r="AZ445" s="95">
        <f>IF(L445&lt;&gt;"",IF(LEFT(L445,1)="S", Calculs!$C$51,0),0)</f>
        <v>0</v>
      </c>
      <c r="BA445" s="95">
        <f>IF(M445&lt;&gt;"",IF(LEFT(M445,1)="S", Calculs!$C$52,0),0)</f>
        <v>0</v>
      </c>
      <c r="BB445" s="96" t="str">
        <f t="shared" si="106"/>
        <v/>
      </c>
      <c r="BC445" s="207" t="str">
        <f t="shared" si="107"/>
        <v/>
      </c>
      <c r="BD445" s="96">
        <f>SUMIF(Calculs!$B$2:$B$34,BB445,Calculs!$C$2:$C$34)</f>
        <v>0</v>
      </c>
      <c r="BE445" s="95">
        <f>IF(Q445&lt;&gt;"",IF(LEFT(Q445,1)="S", Calculs!$C$52,0),0)</f>
        <v>0</v>
      </c>
      <c r="BF445" s="95">
        <f>IF(R445&lt;&gt;"",IF(LEFT(R445,1)="S", Calculs!$C$51,0),0)</f>
        <v>0</v>
      </c>
      <c r="BG445" s="95">
        <f>SUMIF(Calculs!$B$41:$B$46,LEFT(S445,2),Calculs!$C$41:$C$46)</f>
        <v>0</v>
      </c>
      <c r="BH445" s="95">
        <f>IF(T445&lt;&gt;"",IF(LEFT(T445,1)="S", Calculs!$C$48,0),0)</f>
        <v>0</v>
      </c>
      <c r="BI445" s="95">
        <f>IF(W445&lt;&gt;"",IF(LEFT(W445,3)="ETT", Calculs!$C$37,0),0)</f>
        <v>0</v>
      </c>
      <c r="BJ445" s="95">
        <f>IF(X445&lt;&gt;"",IF(LEFT(X445,1)="S", Calculs!$C$51,0),0)</f>
        <v>0</v>
      </c>
      <c r="BK445" s="95">
        <f>IF(Y445&lt;&gt;"",IF(LEFT(Y445,1)="S", Calculs!$C$52,0),0)</f>
        <v>0</v>
      </c>
      <c r="BL445" s="96" t="str">
        <f t="shared" si="108"/>
        <v/>
      </c>
      <c r="BM445" s="95">
        <f>SUMIF(Calculs!$B$32:$B$36,TRIM(BL445),Calculs!$C$32:$C$36)</f>
        <v>0</v>
      </c>
      <c r="BN445" s="95">
        <f>IF(V445&lt;&gt;"",IF(LEFT(V445,1)="S", SUMIF(Calculs!$B$57:$B$61, TRIM(BL445), Calculs!$C$57:$C$61),0),0)</f>
        <v>0</v>
      </c>
      <c r="BO445" s="93" t="str">
        <f t="shared" si="109"/>
        <v>N</v>
      </c>
      <c r="BP445" s="95">
        <f t="shared" si="110"/>
        <v>0</v>
      </c>
      <c r="BQ445" s="95" t="e">
        <f t="shared" si="111"/>
        <v>#VALUE!</v>
      </c>
      <c r="BR445" s="95" t="e">
        <f t="shared" si="112"/>
        <v>#VALUE!</v>
      </c>
    </row>
    <row r="446" spans="1:70" ht="12.75" customHeight="1">
      <c r="A446" s="81"/>
      <c r="B446" s="107"/>
      <c r="C446" s="1"/>
      <c r="D446" s="1"/>
      <c r="E446" s="1"/>
      <c r="F446" s="1"/>
      <c r="G446" s="1"/>
      <c r="H446" s="34"/>
      <c r="I446" s="83"/>
      <c r="J446" s="83"/>
      <c r="K446" s="83"/>
      <c r="L446" s="83"/>
      <c r="M446" s="83"/>
      <c r="N446" s="83"/>
      <c r="O446" s="83"/>
      <c r="P446" s="83"/>
      <c r="Q446" s="83"/>
      <c r="R446" s="1"/>
      <c r="S446" s="84"/>
      <c r="T446" s="84"/>
      <c r="V446" s="84"/>
      <c r="W446" s="83"/>
      <c r="X446" s="83"/>
      <c r="Y446" s="83"/>
      <c r="Z446" s="1"/>
      <c r="AA446" s="1"/>
      <c r="AB446" s="3"/>
      <c r="AC446" s="84"/>
      <c r="AD446" s="84"/>
      <c r="AE446" s="84"/>
      <c r="AF446" s="85"/>
      <c r="AG446" s="86"/>
      <c r="AH446" s="86"/>
      <c r="AI446" s="86"/>
      <c r="AJ446" s="86"/>
      <c r="AK446" s="87"/>
      <c r="AL446" s="87"/>
      <c r="AM446" s="87"/>
      <c r="AN446" s="87"/>
      <c r="AO446" s="88"/>
      <c r="AP446" s="89"/>
      <c r="AQ446" s="90" t="str">
        <f t="shared" si="99"/>
        <v/>
      </c>
      <c r="AR446" s="91">
        <f t="shared" si="100"/>
        <v>2</v>
      </c>
      <c r="AS446" s="92" t="str">
        <f t="shared" si="101"/>
        <v/>
      </c>
      <c r="AT446" s="93">
        <f t="shared" si="102"/>
        <v>0</v>
      </c>
      <c r="AU446" s="93">
        <f t="shared" si="103"/>
        <v>0</v>
      </c>
      <c r="AV446" s="93" t="str">
        <f t="shared" si="104"/>
        <v>01N</v>
      </c>
      <c r="AW446" s="94" t="str">
        <f t="shared" si="105"/>
        <v/>
      </c>
      <c r="AX446" s="95">
        <f>SUMIF(Calculs!$B$2:$B$34,AW446,Calculs!$C$2:$C$34)</f>
        <v>0</v>
      </c>
      <c r="AY446" s="95">
        <f>IF(K446&lt;&gt;"",IF(LEFT(K446,1)="S", Calculs!$C$55,0),0)</f>
        <v>0</v>
      </c>
      <c r="AZ446" s="95">
        <f>IF(L446&lt;&gt;"",IF(LEFT(L446,1)="S", Calculs!$C$51,0),0)</f>
        <v>0</v>
      </c>
      <c r="BA446" s="95">
        <f>IF(M446&lt;&gt;"",IF(LEFT(M446,1)="S", Calculs!$C$52,0),0)</f>
        <v>0</v>
      </c>
      <c r="BB446" s="96" t="str">
        <f t="shared" si="106"/>
        <v/>
      </c>
      <c r="BC446" s="207" t="str">
        <f t="shared" si="107"/>
        <v/>
      </c>
      <c r="BD446" s="96">
        <f>SUMIF(Calculs!$B$2:$B$34,BB446,Calculs!$C$2:$C$34)</f>
        <v>0</v>
      </c>
      <c r="BE446" s="95">
        <f>IF(Q446&lt;&gt;"",IF(LEFT(Q446,1)="S", Calculs!$C$52,0),0)</f>
        <v>0</v>
      </c>
      <c r="BF446" s="95">
        <f>IF(R446&lt;&gt;"",IF(LEFT(R446,1)="S", Calculs!$C$51,0),0)</f>
        <v>0</v>
      </c>
      <c r="BG446" s="95">
        <f>SUMIF(Calculs!$B$41:$B$46,LEFT(S446,2),Calculs!$C$41:$C$46)</f>
        <v>0</v>
      </c>
      <c r="BH446" s="95">
        <f>IF(T446&lt;&gt;"",IF(LEFT(T446,1)="S", Calculs!$C$48,0),0)</f>
        <v>0</v>
      </c>
      <c r="BI446" s="95">
        <f>IF(W446&lt;&gt;"",IF(LEFT(W446,3)="ETT", Calculs!$C$37,0),0)</f>
        <v>0</v>
      </c>
      <c r="BJ446" s="95">
        <f>IF(X446&lt;&gt;"",IF(LEFT(X446,1)="S", Calculs!$C$51,0),0)</f>
        <v>0</v>
      </c>
      <c r="BK446" s="95">
        <f>IF(Y446&lt;&gt;"",IF(LEFT(Y446,1)="S", Calculs!$C$52,0),0)</f>
        <v>0</v>
      </c>
      <c r="BL446" s="96" t="str">
        <f t="shared" si="108"/>
        <v/>
      </c>
      <c r="BM446" s="95">
        <f>SUMIF(Calculs!$B$32:$B$36,TRIM(BL446),Calculs!$C$32:$C$36)</f>
        <v>0</v>
      </c>
      <c r="BN446" s="95">
        <f>IF(V446&lt;&gt;"",IF(LEFT(V446,1)="S", SUMIF(Calculs!$B$57:$B$61, TRIM(BL446), Calculs!$C$57:$C$61),0),0)</f>
        <v>0</v>
      </c>
      <c r="BO446" s="93" t="str">
        <f t="shared" si="109"/>
        <v>N</v>
      </c>
      <c r="BP446" s="95">
        <f t="shared" si="110"/>
        <v>0</v>
      </c>
      <c r="BQ446" s="95" t="e">
        <f t="shared" si="111"/>
        <v>#VALUE!</v>
      </c>
      <c r="BR446" s="95" t="e">
        <f t="shared" si="112"/>
        <v>#VALUE!</v>
      </c>
    </row>
    <row r="447" spans="1:70" ht="12.75" customHeight="1">
      <c r="A447" s="81"/>
      <c r="B447" s="107"/>
      <c r="C447" s="1"/>
      <c r="D447" s="1"/>
      <c r="E447" s="1"/>
      <c r="F447" s="1"/>
      <c r="G447" s="1"/>
      <c r="H447" s="34"/>
      <c r="I447" s="83"/>
      <c r="J447" s="83"/>
      <c r="K447" s="83"/>
      <c r="L447" s="83"/>
      <c r="M447" s="83"/>
      <c r="N447" s="83"/>
      <c r="O447" s="83"/>
      <c r="P447" s="83"/>
      <c r="Q447" s="83"/>
      <c r="R447" s="1"/>
      <c r="S447" s="84"/>
      <c r="T447" s="84"/>
      <c r="V447" s="84"/>
      <c r="W447" s="83"/>
      <c r="X447" s="83"/>
      <c r="Y447" s="83"/>
      <c r="Z447" s="1"/>
      <c r="AA447" s="1"/>
      <c r="AB447" s="3"/>
      <c r="AC447" s="84"/>
      <c r="AD447" s="84"/>
      <c r="AE447" s="84"/>
      <c r="AF447" s="85"/>
      <c r="AG447" s="86"/>
      <c r="AH447" s="86"/>
      <c r="AI447" s="86"/>
      <c r="AJ447" s="86"/>
      <c r="AK447" s="87"/>
      <c r="AL447" s="87"/>
      <c r="AM447" s="87"/>
      <c r="AN447" s="87"/>
      <c r="AO447" s="88"/>
      <c r="AP447" s="89"/>
      <c r="AQ447" s="90" t="str">
        <f t="shared" si="99"/>
        <v/>
      </c>
      <c r="AR447" s="91">
        <f t="shared" si="100"/>
        <v>2</v>
      </c>
      <c r="AS447" s="92" t="str">
        <f t="shared" si="101"/>
        <v/>
      </c>
      <c r="AT447" s="93">
        <f t="shared" si="102"/>
        <v>0</v>
      </c>
      <c r="AU447" s="93">
        <f t="shared" si="103"/>
        <v>0</v>
      </c>
      <c r="AV447" s="93" t="str">
        <f t="shared" si="104"/>
        <v>01N</v>
      </c>
      <c r="AW447" s="94" t="str">
        <f t="shared" si="105"/>
        <v/>
      </c>
      <c r="AX447" s="95">
        <f>SUMIF(Calculs!$B$2:$B$34,AW447,Calculs!$C$2:$C$34)</f>
        <v>0</v>
      </c>
      <c r="AY447" s="95">
        <f>IF(K447&lt;&gt;"",IF(LEFT(K447,1)="S", Calculs!$C$55,0),0)</f>
        <v>0</v>
      </c>
      <c r="AZ447" s="95">
        <f>IF(L447&lt;&gt;"",IF(LEFT(L447,1)="S", Calculs!$C$51,0),0)</f>
        <v>0</v>
      </c>
      <c r="BA447" s="95">
        <f>IF(M447&lt;&gt;"",IF(LEFT(M447,1)="S", Calculs!$C$52,0),0)</f>
        <v>0</v>
      </c>
      <c r="BB447" s="96" t="str">
        <f t="shared" si="106"/>
        <v/>
      </c>
      <c r="BC447" s="207" t="str">
        <f t="shared" si="107"/>
        <v/>
      </c>
      <c r="BD447" s="96">
        <f>SUMIF(Calculs!$B$2:$B$34,BB447,Calculs!$C$2:$C$34)</f>
        <v>0</v>
      </c>
      <c r="BE447" s="95">
        <f>IF(Q447&lt;&gt;"",IF(LEFT(Q447,1)="S", Calculs!$C$52,0),0)</f>
        <v>0</v>
      </c>
      <c r="BF447" s="95">
        <f>IF(R447&lt;&gt;"",IF(LEFT(R447,1)="S", Calculs!$C$51,0),0)</f>
        <v>0</v>
      </c>
      <c r="BG447" s="95">
        <f>SUMIF(Calculs!$B$41:$B$46,LEFT(S447,2),Calculs!$C$41:$C$46)</f>
        <v>0</v>
      </c>
      <c r="BH447" s="95">
        <f>IF(T447&lt;&gt;"",IF(LEFT(T447,1)="S", Calculs!$C$48,0),0)</f>
        <v>0</v>
      </c>
      <c r="BI447" s="95">
        <f>IF(W447&lt;&gt;"",IF(LEFT(W447,3)="ETT", Calculs!$C$37,0),0)</f>
        <v>0</v>
      </c>
      <c r="BJ447" s="95">
        <f>IF(X447&lt;&gt;"",IF(LEFT(X447,1)="S", Calculs!$C$51,0),0)</f>
        <v>0</v>
      </c>
      <c r="BK447" s="95">
        <f>IF(Y447&lt;&gt;"",IF(LEFT(Y447,1)="S", Calculs!$C$52,0),0)</f>
        <v>0</v>
      </c>
      <c r="BL447" s="96" t="str">
        <f t="shared" si="108"/>
        <v/>
      </c>
      <c r="BM447" s="95">
        <f>SUMIF(Calculs!$B$32:$B$36,TRIM(BL447),Calculs!$C$32:$C$36)</f>
        <v>0</v>
      </c>
      <c r="BN447" s="95">
        <f>IF(V447&lt;&gt;"",IF(LEFT(V447,1)="S", SUMIF(Calculs!$B$57:$B$61, TRIM(BL447), Calculs!$C$57:$C$61),0),0)</f>
        <v>0</v>
      </c>
      <c r="BO447" s="93" t="str">
        <f t="shared" si="109"/>
        <v>N</v>
      </c>
      <c r="BP447" s="95">
        <f t="shared" si="110"/>
        <v>0</v>
      </c>
      <c r="BQ447" s="95" t="e">
        <f t="shared" si="111"/>
        <v>#VALUE!</v>
      </c>
      <c r="BR447" s="95" t="e">
        <f t="shared" si="112"/>
        <v>#VALUE!</v>
      </c>
    </row>
    <row r="448" spans="1:70" ht="12.75" customHeight="1">
      <c r="A448" s="81"/>
      <c r="B448" s="107"/>
      <c r="C448" s="1"/>
      <c r="D448" s="1"/>
      <c r="E448" s="1"/>
      <c r="F448" s="1"/>
      <c r="G448" s="1"/>
      <c r="H448" s="34"/>
      <c r="I448" s="83"/>
      <c r="J448" s="83"/>
      <c r="K448" s="83"/>
      <c r="L448" s="83"/>
      <c r="M448" s="83"/>
      <c r="N448" s="83"/>
      <c r="O448" s="83"/>
      <c r="P448" s="83"/>
      <c r="Q448" s="83"/>
      <c r="R448" s="1"/>
      <c r="S448" s="84"/>
      <c r="T448" s="84"/>
      <c r="V448" s="84"/>
      <c r="W448" s="83"/>
      <c r="X448" s="83"/>
      <c r="Y448" s="83"/>
      <c r="Z448" s="1"/>
      <c r="AA448" s="1"/>
      <c r="AB448" s="3"/>
      <c r="AC448" s="84"/>
      <c r="AD448" s="84"/>
      <c r="AE448" s="84"/>
      <c r="AF448" s="85"/>
      <c r="AG448" s="86"/>
      <c r="AH448" s="86"/>
      <c r="AI448" s="86"/>
      <c r="AJ448" s="86"/>
      <c r="AK448" s="87"/>
      <c r="AL448" s="87"/>
      <c r="AM448" s="87"/>
      <c r="AN448" s="87"/>
      <c r="AO448" s="88"/>
      <c r="AP448" s="89"/>
      <c r="AQ448" s="90" t="str">
        <f t="shared" si="99"/>
        <v/>
      </c>
      <c r="AR448" s="91">
        <f t="shared" si="100"/>
        <v>2</v>
      </c>
      <c r="AS448" s="92" t="str">
        <f t="shared" si="101"/>
        <v/>
      </c>
      <c r="AT448" s="93">
        <f t="shared" si="102"/>
        <v>0</v>
      </c>
      <c r="AU448" s="93">
        <f t="shared" si="103"/>
        <v>0</v>
      </c>
      <c r="AV448" s="93" t="str">
        <f t="shared" si="104"/>
        <v>01N</v>
      </c>
      <c r="AW448" s="94" t="str">
        <f t="shared" si="105"/>
        <v/>
      </c>
      <c r="AX448" s="95">
        <f>SUMIF(Calculs!$B$2:$B$34,AW448,Calculs!$C$2:$C$34)</f>
        <v>0</v>
      </c>
      <c r="AY448" s="95">
        <f>IF(K448&lt;&gt;"",IF(LEFT(K448,1)="S", Calculs!$C$55,0),0)</f>
        <v>0</v>
      </c>
      <c r="AZ448" s="95">
        <f>IF(L448&lt;&gt;"",IF(LEFT(L448,1)="S", Calculs!$C$51,0),0)</f>
        <v>0</v>
      </c>
      <c r="BA448" s="95">
        <f>IF(M448&lt;&gt;"",IF(LEFT(M448,1)="S", Calculs!$C$52,0),0)</f>
        <v>0</v>
      </c>
      <c r="BB448" s="96" t="str">
        <f t="shared" si="106"/>
        <v/>
      </c>
      <c r="BC448" s="207" t="str">
        <f t="shared" si="107"/>
        <v/>
      </c>
      <c r="BD448" s="96">
        <f>SUMIF(Calculs!$B$2:$B$34,BB448,Calculs!$C$2:$C$34)</f>
        <v>0</v>
      </c>
      <c r="BE448" s="95">
        <f>IF(Q448&lt;&gt;"",IF(LEFT(Q448,1)="S", Calculs!$C$52,0),0)</f>
        <v>0</v>
      </c>
      <c r="BF448" s="95">
        <f>IF(R448&lt;&gt;"",IF(LEFT(R448,1)="S", Calculs!$C$51,0),0)</f>
        <v>0</v>
      </c>
      <c r="BG448" s="95">
        <f>SUMIF(Calculs!$B$41:$B$46,LEFT(S448,2),Calculs!$C$41:$C$46)</f>
        <v>0</v>
      </c>
      <c r="BH448" s="95">
        <f>IF(T448&lt;&gt;"",IF(LEFT(T448,1)="S", Calculs!$C$48,0),0)</f>
        <v>0</v>
      </c>
      <c r="BI448" s="95">
        <f>IF(W448&lt;&gt;"",IF(LEFT(W448,3)="ETT", Calculs!$C$37,0),0)</f>
        <v>0</v>
      </c>
      <c r="BJ448" s="95">
        <f>IF(X448&lt;&gt;"",IF(LEFT(X448,1)="S", Calculs!$C$51,0),0)</f>
        <v>0</v>
      </c>
      <c r="BK448" s="95">
        <f>IF(Y448&lt;&gt;"",IF(LEFT(Y448,1)="S", Calculs!$C$52,0),0)</f>
        <v>0</v>
      </c>
      <c r="BL448" s="96" t="str">
        <f t="shared" si="108"/>
        <v/>
      </c>
      <c r="BM448" s="95">
        <f>SUMIF(Calculs!$B$32:$B$36,TRIM(BL448),Calculs!$C$32:$C$36)</f>
        <v>0</v>
      </c>
      <c r="BN448" s="95">
        <f>IF(V448&lt;&gt;"",IF(LEFT(V448,1)="S", SUMIF(Calculs!$B$57:$B$61, TRIM(BL448), Calculs!$C$57:$C$61),0),0)</f>
        <v>0</v>
      </c>
      <c r="BO448" s="93" t="str">
        <f t="shared" si="109"/>
        <v>N</v>
      </c>
      <c r="BP448" s="95">
        <f t="shared" si="110"/>
        <v>0</v>
      </c>
      <c r="BQ448" s="95" t="e">
        <f t="shared" si="111"/>
        <v>#VALUE!</v>
      </c>
      <c r="BR448" s="95" t="e">
        <f t="shared" si="112"/>
        <v>#VALUE!</v>
      </c>
    </row>
    <row r="449" spans="1:70" ht="12.75" customHeight="1">
      <c r="A449" s="81"/>
      <c r="B449" s="107"/>
      <c r="C449" s="1"/>
      <c r="D449" s="1"/>
      <c r="E449" s="1"/>
      <c r="F449" s="1"/>
      <c r="G449" s="1"/>
      <c r="H449" s="34"/>
      <c r="I449" s="83"/>
      <c r="J449" s="83"/>
      <c r="K449" s="83"/>
      <c r="L449" s="83"/>
      <c r="M449" s="83"/>
      <c r="N449" s="83"/>
      <c r="O449" s="83"/>
      <c r="P449" s="83"/>
      <c r="Q449" s="83"/>
      <c r="R449" s="1"/>
      <c r="S449" s="84"/>
      <c r="T449" s="84"/>
      <c r="V449" s="84"/>
      <c r="W449" s="83"/>
      <c r="X449" s="83"/>
      <c r="Y449" s="83"/>
      <c r="Z449" s="1"/>
      <c r="AA449" s="1"/>
      <c r="AB449" s="3"/>
      <c r="AC449" s="84"/>
      <c r="AD449" s="84"/>
      <c r="AE449" s="84"/>
      <c r="AF449" s="85"/>
      <c r="AG449" s="86"/>
      <c r="AH449" s="86"/>
      <c r="AI449" s="86"/>
      <c r="AJ449" s="86"/>
      <c r="AK449" s="87"/>
      <c r="AL449" s="87"/>
      <c r="AM449" s="87"/>
      <c r="AN449" s="87"/>
      <c r="AO449" s="88"/>
      <c r="AP449" s="89"/>
      <c r="AQ449" s="90" t="str">
        <f t="shared" si="99"/>
        <v/>
      </c>
      <c r="AR449" s="91">
        <f t="shared" si="100"/>
        <v>2</v>
      </c>
      <c r="AS449" s="92" t="str">
        <f t="shared" si="101"/>
        <v/>
      </c>
      <c r="AT449" s="93">
        <f t="shared" si="102"/>
        <v>0</v>
      </c>
      <c r="AU449" s="93">
        <f t="shared" si="103"/>
        <v>0</v>
      </c>
      <c r="AV449" s="93" t="str">
        <f t="shared" si="104"/>
        <v>01N</v>
      </c>
      <c r="AW449" s="94" t="str">
        <f t="shared" si="105"/>
        <v/>
      </c>
      <c r="AX449" s="95">
        <f>SUMIF(Calculs!$B$2:$B$34,AW449,Calculs!$C$2:$C$34)</f>
        <v>0</v>
      </c>
      <c r="AY449" s="95">
        <f>IF(K449&lt;&gt;"",IF(LEFT(K449,1)="S", Calculs!$C$55,0),0)</f>
        <v>0</v>
      </c>
      <c r="AZ449" s="95">
        <f>IF(L449&lt;&gt;"",IF(LEFT(L449,1)="S", Calculs!$C$51,0),0)</f>
        <v>0</v>
      </c>
      <c r="BA449" s="95">
        <f>IF(M449&lt;&gt;"",IF(LEFT(M449,1)="S", Calculs!$C$52,0),0)</f>
        <v>0</v>
      </c>
      <c r="BB449" s="96" t="str">
        <f t="shared" si="106"/>
        <v/>
      </c>
      <c r="BC449" s="207" t="str">
        <f t="shared" si="107"/>
        <v/>
      </c>
      <c r="BD449" s="96">
        <f>SUMIF(Calculs!$B$2:$B$34,BB449,Calculs!$C$2:$C$34)</f>
        <v>0</v>
      </c>
      <c r="BE449" s="95">
        <f>IF(Q449&lt;&gt;"",IF(LEFT(Q449,1)="S", Calculs!$C$52,0),0)</f>
        <v>0</v>
      </c>
      <c r="BF449" s="95">
        <f>IF(R449&lt;&gt;"",IF(LEFT(R449,1)="S", Calculs!$C$51,0),0)</f>
        <v>0</v>
      </c>
      <c r="BG449" s="95">
        <f>SUMIF(Calculs!$B$41:$B$46,LEFT(S449,2),Calculs!$C$41:$C$46)</f>
        <v>0</v>
      </c>
      <c r="BH449" s="95">
        <f>IF(T449&lt;&gt;"",IF(LEFT(T449,1)="S", Calculs!$C$48,0),0)</f>
        <v>0</v>
      </c>
      <c r="BI449" s="95">
        <f>IF(W449&lt;&gt;"",IF(LEFT(W449,3)="ETT", Calculs!$C$37,0),0)</f>
        <v>0</v>
      </c>
      <c r="BJ449" s="95">
        <f>IF(X449&lt;&gt;"",IF(LEFT(X449,1)="S", Calculs!$C$51,0),0)</f>
        <v>0</v>
      </c>
      <c r="BK449" s="95">
        <f>IF(Y449&lt;&gt;"",IF(LEFT(Y449,1)="S", Calculs!$C$52,0),0)</f>
        <v>0</v>
      </c>
      <c r="BL449" s="96" t="str">
        <f t="shared" si="108"/>
        <v/>
      </c>
      <c r="BM449" s="95">
        <f>SUMIF(Calculs!$B$32:$B$36,TRIM(BL449),Calculs!$C$32:$C$36)</f>
        <v>0</v>
      </c>
      <c r="BN449" s="95">
        <f>IF(V449&lt;&gt;"",IF(LEFT(V449,1)="S", SUMIF(Calculs!$B$57:$B$61, TRIM(BL449), Calculs!$C$57:$C$61),0),0)</f>
        <v>0</v>
      </c>
      <c r="BO449" s="93" t="str">
        <f t="shared" si="109"/>
        <v>N</v>
      </c>
      <c r="BP449" s="95">
        <f t="shared" si="110"/>
        <v>0</v>
      </c>
      <c r="BQ449" s="95" t="e">
        <f t="shared" si="111"/>
        <v>#VALUE!</v>
      </c>
      <c r="BR449" s="95" t="e">
        <f t="shared" si="112"/>
        <v>#VALUE!</v>
      </c>
    </row>
    <row r="450" spans="1:70" ht="12.75" customHeight="1">
      <c r="A450" s="81"/>
      <c r="B450" s="107"/>
      <c r="C450" s="1"/>
      <c r="D450" s="1"/>
      <c r="E450" s="1"/>
      <c r="F450" s="1"/>
      <c r="G450" s="1"/>
      <c r="H450" s="34"/>
      <c r="I450" s="83"/>
      <c r="J450" s="83"/>
      <c r="K450" s="83"/>
      <c r="L450" s="83"/>
      <c r="M450" s="83"/>
      <c r="N450" s="83"/>
      <c r="O450" s="83"/>
      <c r="P450" s="83"/>
      <c r="Q450" s="83"/>
      <c r="R450" s="1"/>
      <c r="S450" s="84"/>
      <c r="T450" s="84"/>
      <c r="V450" s="84"/>
      <c r="W450" s="83"/>
      <c r="X450" s="83"/>
      <c r="Y450" s="83"/>
      <c r="Z450" s="1"/>
      <c r="AA450" s="1"/>
      <c r="AB450" s="3"/>
      <c r="AC450" s="84"/>
      <c r="AD450" s="84"/>
      <c r="AE450" s="84"/>
      <c r="AF450" s="85"/>
      <c r="AG450" s="86"/>
      <c r="AH450" s="86"/>
      <c r="AI450" s="86"/>
      <c r="AJ450" s="86"/>
      <c r="AK450" s="87"/>
      <c r="AL450" s="87"/>
      <c r="AM450" s="87"/>
      <c r="AN450" s="87"/>
      <c r="AO450" s="88"/>
      <c r="AP450" s="89"/>
      <c r="AQ450" s="90" t="str">
        <f t="shared" ref="AQ450:AQ500" si="113">$AQ$6</f>
        <v/>
      </c>
      <c r="AR450" s="91">
        <f t="shared" ref="AR450:AR500" si="114">$AR$6</f>
        <v>2</v>
      </c>
      <c r="AS450" s="92" t="str">
        <f t="shared" si="101"/>
        <v/>
      </c>
      <c r="AT450" s="93">
        <f t="shared" si="102"/>
        <v>0</v>
      </c>
      <c r="AU450" s="93">
        <f t="shared" si="103"/>
        <v>0</v>
      </c>
      <c r="AV450" s="93" t="str">
        <f t="shared" si="104"/>
        <v>01N</v>
      </c>
      <c r="AW450" s="94" t="str">
        <f t="shared" si="105"/>
        <v/>
      </c>
      <c r="AX450" s="95">
        <f>SUMIF(Calculs!$B$2:$B$34,AW450,Calculs!$C$2:$C$34)</f>
        <v>0</v>
      </c>
      <c r="AY450" s="95">
        <f>IF(K450&lt;&gt;"",IF(LEFT(K450,1)="S", Calculs!$C$55,0),0)</f>
        <v>0</v>
      </c>
      <c r="AZ450" s="95">
        <f>IF(L450&lt;&gt;"",IF(LEFT(L450,1)="S", Calculs!$C$51,0),0)</f>
        <v>0</v>
      </c>
      <c r="BA450" s="95">
        <f>IF(M450&lt;&gt;"",IF(LEFT(M450,1)="S", Calculs!$C$52,0),0)</f>
        <v>0</v>
      </c>
      <c r="BB450" s="96" t="str">
        <f t="shared" si="106"/>
        <v/>
      </c>
      <c r="BC450" s="207" t="str">
        <f t="shared" si="107"/>
        <v/>
      </c>
      <c r="BD450" s="96">
        <f>SUMIF(Calculs!$B$2:$B$34,BB450,Calculs!$C$2:$C$34)</f>
        <v>0</v>
      </c>
      <c r="BE450" s="95">
        <f>IF(Q450&lt;&gt;"",IF(LEFT(Q450,1)="S", Calculs!$C$52,0),0)</f>
        <v>0</v>
      </c>
      <c r="BF450" s="95">
        <f>IF(R450&lt;&gt;"",IF(LEFT(R450,1)="S", Calculs!$C$51,0),0)</f>
        <v>0</v>
      </c>
      <c r="BG450" s="95">
        <f>SUMIF(Calculs!$B$41:$B$46,LEFT(S450,2),Calculs!$C$41:$C$46)</f>
        <v>0</v>
      </c>
      <c r="BH450" s="95">
        <f>IF(T450&lt;&gt;"",IF(LEFT(T450,1)="S", Calculs!$C$48,0),0)</f>
        <v>0</v>
      </c>
      <c r="BI450" s="95">
        <f>IF(W450&lt;&gt;"",IF(LEFT(W450,3)="ETT", Calculs!$C$37,0),0)</f>
        <v>0</v>
      </c>
      <c r="BJ450" s="95">
        <f>IF(X450&lt;&gt;"",IF(LEFT(X450,1)="S", Calculs!$C$51,0),0)</f>
        <v>0</v>
      </c>
      <c r="BK450" s="95">
        <f>IF(Y450&lt;&gt;"",IF(LEFT(Y450,1)="S", Calculs!$C$52,0),0)</f>
        <v>0</v>
      </c>
      <c r="BL450" s="96" t="str">
        <f t="shared" si="108"/>
        <v/>
      </c>
      <c r="BM450" s="95">
        <f>SUMIF(Calculs!$B$32:$B$36,TRIM(BL450),Calculs!$C$32:$C$36)</f>
        <v>0</v>
      </c>
      <c r="BN450" s="95">
        <f>IF(V450&lt;&gt;"",IF(LEFT(V450,1)="S", SUMIF(Calculs!$B$57:$B$61, TRIM(BL450), Calculs!$C$57:$C$61),0),0)</f>
        <v>0</v>
      </c>
      <c r="BO450" s="93" t="str">
        <f t="shared" si="109"/>
        <v>N</v>
      </c>
      <c r="BP450" s="95">
        <f t="shared" si="110"/>
        <v>0</v>
      </c>
      <c r="BQ450" s="95" t="e">
        <f t="shared" si="111"/>
        <v>#VALUE!</v>
      </c>
      <c r="BR450" s="95" t="e">
        <f t="shared" si="112"/>
        <v>#VALUE!</v>
      </c>
    </row>
    <row r="451" spans="1:70" ht="12.75" customHeight="1">
      <c r="A451" s="81"/>
      <c r="B451" s="107"/>
      <c r="C451" s="1"/>
      <c r="D451" s="1"/>
      <c r="E451" s="1"/>
      <c r="F451" s="1"/>
      <c r="G451" s="1"/>
      <c r="H451" s="34"/>
      <c r="I451" s="83"/>
      <c r="J451" s="83"/>
      <c r="K451" s="83"/>
      <c r="L451" s="83"/>
      <c r="M451" s="83"/>
      <c r="N451" s="83"/>
      <c r="O451" s="83"/>
      <c r="P451" s="83"/>
      <c r="Q451" s="83"/>
      <c r="R451" s="1"/>
      <c r="S451" s="84"/>
      <c r="T451" s="84"/>
      <c r="V451" s="84"/>
      <c r="W451" s="83"/>
      <c r="X451" s="83"/>
      <c r="Y451" s="83"/>
      <c r="Z451" s="1"/>
      <c r="AA451" s="1"/>
      <c r="AB451" s="3"/>
      <c r="AC451" s="84"/>
      <c r="AD451" s="84"/>
      <c r="AE451" s="84"/>
      <c r="AF451" s="85"/>
      <c r="AG451" s="86"/>
      <c r="AH451" s="86"/>
      <c r="AI451" s="86"/>
      <c r="AJ451" s="86"/>
      <c r="AK451" s="87"/>
      <c r="AL451" s="87"/>
      <c r="AM451" s="87"/>
      <c r="AN451" s="87"/>
      <c r="AO451" s="88"/>
      <c r="AP451" s="89"/>
      <c r="AQ451" s="90" t="str">
        <f t="shared" si="113"/>
        <v/>
      </c>
      <c r="AR451" s="91">
        <f t="shared" si="114"/>
        <v>2</v>
      </c>
      <c r="AS451" s="92" t="str">
        <f t="shared" si="101"/>
        <v/>
      </c>
      <c r="AT451" s="93">
        <f t="shared" si="102"/>
        <v>0</v>
      </c>
      <c r="AU451" s="93">
        <f t="shared" si="103"/>
        <v>0</v>
      </c>
      <c r="AV451" s="93" t="str">
        <f t="shared" si="104"/>
        <v>01N</v>
      </c>
      <c r="AW451" s="94" t="str">
        <f t="shared" si="105"/>
        <v/>
      </c>
      <c r="AX451" s="95">
        <f>SUMIF(Calculs!$B$2:$B$34,AW451,Calculs!$C$2:$C$34)</f>
        <v>0</v>
      </c>
      <c r="AY451" s="95">
        <f>IF(K451&lt;&gt;"",IF(LEFT(K451,1)="S", Calculs!$C$55,0),0)</f>
        <v>0</v>
      </c>
      <c r="AZ451" s="95">
        <f>IF(L451&lt;&gt;"",IF(LEFT(L451,1)="S", Calculs!$C$51,0),0)</f>
        <v>0</v>
      </c>
      <c r="BA451" s="95">
        <f>IF(M451&lt;&gt;"",IF(LEFT(M451,1)="S", Calculs!$C$52,0),0)</f>
        <v>0</v>
      </c>
      <c r="BB451" s="96" t="str">
        <f t="shared" si="106"/>
        <v/>
      </c>
      <c r="BC451" s="207" t="str">
        <f t="shared" si="107"/>
        <v/>
      </c>
      <c r="BD451" s="96">
        <f>SUMIF(Calculs!$B$2:$B$34,BB451,Calculs!$C$2:$C$34)</f>
        <v>0</v>
      </c>
      <c r="BE451" s="95">
        <f>IF(Q451&lt;&gt;"",IF(LEFT(Q451,1)="S", Calculs!$C$52,0),0)</f>
        <v>0</v>
      </c>
      <c r="BF451" s="95">
        <f>IF(R451&lt;&gt;"",IF(LEFT(R451,1)="S", Calculs!$C$51,0),0)</f>
        <v>0</v>
      </c>
      <c r="BG451" s="95">
        <f>SUMIF(Calculs!$B$41:$B$46,LEFT(S451,2),Calculs!$C$41:$C$46)</f>
        <v>0</v>
      </c>
      <c r="BH451" s="95">
        <f>IF(T451&lt;&gt;"",IF(LEFT(T451,1)="S", Calculs!$C$48,0),0)</f>
        <v>0</v>
      </c>
      <c r="BI451" s="95">
        <f>IF(W451&lt;&gt;"",IF(LEFT(W451,3)="ETT", Calculs!$C$37,0),0)</f>
        <v>0</v>
      </c>
      <c r="BJ451" s="95">
        <f>IF(X451&lt;&gt;"",IF(LEFT(X451,1)="S", Calculs!$C$51,0),0)</f>
        <v>0</v>
      </c>
      <c r="BK451" s="95">
        <f>IF(Y451&lt;&gt;"",IF(LEFT(Y451,1)="S", Calculs!$C$52,0),0)</f>
        <v>0</v>
      </c>
      <c r="BL451" s="96" t="str">
        <f t="shared" si="108"/>
        <v/>
      </c>
      <c r="BM451" s="95">
        <f>SUMIF(Calculs!$B$32:$B$36,TRIM(BL451),Calculs!$C$32:$C$36)</f>
        <v>0</v>
      </c>
      <c r="BN451" s="95">
        <f>IF(V451&lt;&gt;"",IF(LEFT(V451,1)="S", SUMIF(Calculs!$B$57:$B$61, TRIM(BL451), Calculs!$C$57:$C$61),0),0)</f>
        <v>0</v>
      </c>
      <c r="BO451" s="93" t="str">
        <f t="shared" si="109"/>
        <v>N</v>
      </c>
      <c r="BP451" s="95">
        <f t="shared" si="110"/>
        <v>0</v>
      </c>
      <c r="BQ451" s="95" t="e">
        <f t="shared" si="111"/>
        <v>#VALUE!</v>
      </c>
      <c r="BR451" s="95" t="e">
        <f t="shared" si="112"/>
        <v>#VALUE!</v>
      </c>
    </row>
    <row r="452" spans="1:70" ht="12.75" customHeight="1">
      <c r="A452" s="81"/>
      <c r="B452" s="107"/>
      <c r="C452" s="1"/>
      <c r="D452" s="1"/>
      <c r="E452" s="1"/>
      <c r="F452" s="1"/>
      <c r="G452" s="1"/>
      <c r="H452" s="34"/>
      <c r="I452" s="83"/>
      <c r="J452" s="83"/>
      <c r="K452" s="83"/>
      <c r="L452" s="83"/>
      <c r="M452" s="83"/>
      <c r="N452" s="83"/>
      <c r="O452" s="83"/>
      <c r="P452" s="83"/>
      <c r="Q452" s="83"/>
      <c r="R452" s="1"/>
      <c r="S452" s="84"/>
      <c r="T452" s="84"/>
      <c r="V452" s="84"/>
      <c r="W452" s="83"/>
      <c r="X452" s="83"/>
      <c r="Y452" s="83"/>
      <c r="Z452" s="1"/>
      <c r="AA452" s="1"/>
      <c r="AB452" s="3"/>
      <c r="AC452" s="84"/>
      <c r="AD452" s="84"/>
      <c r="AE452" s="84"/>
      <c r="AF452" s="85"/>
      <c r="AG452" s="86"/>
      <c r="AH452" s="86"/>
      <c r="AI452" s="86"/>
      <c r="AJ452" s="86"/>
      <c r="AK452" s="87"/>
      <c r="AL452" s="87"/>
      <c r="AM452" s="87"/>
      <c r="AN452" s="87"/>
      <c r="AO452" s="88"/>
      <c r="AP452" s="89"/>
      <c r="AQ452" s="90" t="str">
        <f t="shared" si="113"/>
        <v/>
      </c>
      <c r="AR452" s="91">
        <f t="shared" si="114"/>
        <v>2</v>
      </c>
      <c r="AS452" s="92" t="str">
        <f t="shared" si="101"/>
        <v/>
      </c>
      <c r="AT452" s="93">
        <f t="shared" si="102"/>
        <v>0</v>
      </c>
      <c r="AU452" s="93">
        <f t="shared" si="103"/>
        <v>0</v>
      </c>
      <c r="AV452" s="93" t="str">
        <f t="shared" si="104"/>
        <v>01N</v>
      </c>
      <c r="AW452" s="94" t="str">
        <f t="shared" si="105"/>
        <v/>
      </c>
      <c r="AX452" s="95">
        <f>SUMIF(Calculs!$B$2:$B$34,AW452,Calculs!$C$2:$C$34)</f>
        <v>0</v>
      </c>
      <c r="AY452" s="95">
        <f>IF(K452&lt;&gt;"",IF(LEFT(K452,1)="S", Calculs!$C$55,0),0)</f>
        <v>0</v>
      </c>
      <c r="AZ452" s="95">
        <f>IF(L452&lt;&gt;"",IF(LEFT(L452,1)="S", Calculs!$C$51,0),0)</f>
        <v>0</v>
      </c>
      <c r="BA452" s="95">
        <f>IF(M452&lt;&gt;"",IF(LEFT(M452,1)="S", Calculs!$C$52,0),0)</f>
        <v>0</v>
      </c>
      <c r="BB452" s="96" t="str">
        <f t="shared" si="106"/>
        <v/>
      </c>
      <c r="BC452" s="207" t="str">
        <f t="shared" si="107"/>
        <v/>
      </c>
      <c r="BD452" s="96">
        <f>SUMIF(Calculs!$B$2:$B$34,BB452,Calculs!$C$2:$C$34)</f>
        <v>0</v>
      </c>
      <c r="BE452" s="95">
        <f>IF(Q452&lt;&gt;"",IF(LEFT(Q452,1)="S", Calculs!$C$52,0),0)</f>
        <v>0</v>
      </c>
      <c r="BF452" s="95">
        <f>IF(R452&lt;&gt;"",IF(LEFT(R452,1)="S", Calculs!$C$51,0),0)</f>
        <v>0</v>
      </c>
      <c r="BG452" s="95">
        <f>SUMIF(Calculs!$B$41:$B$46,LEFT(S452,2),Calculs!$C$41:$C$46)</f>
        <v>0</v>
      </c>
      <c r="BH452" s="95">
        <f>IF(T452&lt;&gt;"",IF(LEFT(T452,1)="S", Calculs!$C$48,0),0)</f>
        <v>0</v>
      </c>
      <c r="BI452" s="95">
        <f>IF(W452&lt;&gt;"",IF(LEFT(W452,3)="ETT", Calculs!$C$37,0),0)</f>
        <v>0</v>
      </c>
      <c r="BJ452" s="95">
        <f>IF(X452&lt;&gt;"",IF(LEFT(X452,1)="S", Calculs!$C$51,0),0)</f>
        <v>0</v>
      </c>
      <c r="BK452" s="95">
        <f>IF(Y452&lt;&gt;"",IF(LEFT(Y452,1)="S", Calculs!$C$52,0),0)</f>
        <v>0</v>
      </c>
      <c r="BL452" s="96" t="str">
        <f t="shared" si="108"/>
        <v/>
      </c>
      <c r="BM452" s="95">
        <f>SUMIF(Calculs!$B$32:$B$36,TRIM(BL452),Calculs!$C$32:$C$36)</f>
        <v>0</v>
      </c>
      <c r="BN452" s="95">
        <f>IF(V452&lt;&gt;"",IF(LEFT(V452,1)="S", SUMIF(Calculs!$B$57:$B$61, TRIM(BL452), Calculs!$C$57:$C$61),0),0)</f>
        <v>0</v>
      </c>
      <c r="BO452" s="93" t="str">
        <f t="shared" si="109"/>
        <v>N</v>
      </c>
      <c r="BP452" s="95">
        <f t="shared" si="110"/>
        <v>0</v>
      </c>
      <c r="BQ452" s="95" t="e">
        <f t="shared" si="111"/>
        <v>#VALUE!</v>
      </c>
      <c r="BR452" s="95" t="e">
        <f t="shared" si="112"/>
        <v>#VALUE!</v>
      </c>
    </row>
    <row r="453" spans="1:70" ht="12.75" customHeight="1">
      <c r="A453" s="81"/>
      <c r="B453" s="107"/>
      <c r="C453" s="1"/>
      <c r="D453" s="1"/>
      <c r="E453" s="1"/>
      <c r="F453" s="1"/>
      <c r="G453" s="1"/>
      <c r="H453" s="34"/>
      <c r="I453" s="83"/>
      <c r="J453" s="83"/>
      <c r="K453" s="83"/>
      <c r="L453" s="83"/>
      <c r="M453" s="83"/>
      <c r="N453" s="83"/>
      <c r="O453" s="83"/>
      <c r="P453" s="83"/>
      <c r="Q453" s="83"/>
      <c r="R453" s="1"/>
      <c r="S453" s="84"/>
      <c r="T453" s="84"/>
      <c r="V453" s="84"/>
      <c r="W453" s="83"/>
      <c r="X453" s="83"/>
      <c r="Y453" s="83"/>
      <c r="Z453" s="1"/>
      <c r="AA453" s="1"/>
      <c r="AB453" s="3"/>
      <c r="AC453" s="84"/>
      <c r="AD453" s="84"/>
      <c r="AE453" s="84"/>
      <c r="AF453" s="85"/>
      <c r="AG453" s="86"/>
      <c r="AH453" s="86"/>
      <c r="AI453" s="86"/>
      <c r="AJ453" s="86"/>
      <c r="AK453" s="87"/>
      <c r="AL453" s="87"/>
      <c r="AM453" s="87"/>
      <c r="AN453" s="87"/>
      <c r="AO453" s="88"/>
      <c r="AP453" s="89"/>
      <c r="AQ453" s="90" t="str">
        <f t="shared" si="113"/>
        <v/>
      </c>
      <c r="AR453" s="91">
        <f t="shared" si="114"/>
        <v>2</v>
      </c>
      <c r="AS453" s="92" t="str">
        <f t="shared" si="101"/>
        <v/>
      </c>
      <c r="AT453" s="93">
        <f t="shared" si="102"/>
        <v>0</v>
      </c>
      <c r="AU453" s="93">
        <f t="shared" si="103"/>
        <v>0</v>
      </c>
      <c r="AV453" s="93" t="str">
        <f t="shared" si="104"/>
        <v>01N</v>
      </c>
      <c r="AW453" s="94" t="str">
        <f t="shared" si="105"/>
        <v/>
      </c>
      <c r="AX453" s="95">
        <f>SUMIF(Calculs!$B$2:$B$34,AW453,Calculs!$C$2:$C$34)</f>
        <v>0</v>
      </c>
      <c r="AY453" s="95">
        <f>IF(K453&lt;&gt;"",IF(LEFT(K453,1)="S", Calculs!$C$55,0),0)</f>
        <v>0</v>
      </c>
      <c r="AZ453" s="95">
        <f>IF(L453&lt;&gt;"",IF(LEFT(L453,1)="S", Calculs!$C$51,0),0)</f>
        <v>0</v>
      </c>
      <c r="BA453" s="95">
        <f>IF(M453&lt;&gt;"",IF(LEFT(M453,1)="S", Calculs!$C$52,0),0)</f>
        <v>0</v>
      </c>
      <c r="BB453" s="96" t="str">
        <f t="shared" si="106"/>
        <v/>
      </c>
      <c r="BC453" s="207" t="str">
        <f t="shared" si="107"/>
        <v/>
      </c>
      <c r="BD453" s="96">
        <f>SUMIF(Calculs!$B$2:$B$34,BB453,Calculs!$C$2:$C$34)</f>
        <v>0</v>
      </c>
      <c r="BE453" s="95">
        <f>IF(Q453&lt;&gt;"",IF(LEFT(Q453,1)="S", Calculs!$C$52,0),0)</f>
        <v>0</v>
      </c>
      <c r="BF453" s="95">
        <f>IF(R453&lt;&gt;"",IF(LEFT(R453,1)="S", Calculs!$C$51,0),0)</f>
        <v>0</v>
      </c>
      <c r="BG453" s="95">
        <f>SUMIF(Calculs!$B$41:$B$46,LEFT(S453,2),Calculs!$C$41:$C$46)</f>
        <v>0</v>
      </c>
      <c r="BH453" s="95">
        <f>IF(T453&lt;&gt;"",IF(LEFT(T453,1)="S", Calculs!$C$48,0),0)</f>
        <v>0</v>
      </c>
      <c r="BI453" s="95">
        <f>IF(W453&lt;&gt;"",IF(LEFT(W453,3)="ETT", Calculs!$C$37,0),0)</f>
        <v>0</v>
      </c>
      <c r="BJ453" s="95">
        <f>IF(X453&lt;&gt;"",IF(LEFT(X453,1)="S", Calculs!$C$51,0),0)</f>
        <v>0</v>
      </c>
      <c r="BK453" s="95">
        <f>IF(Y453&lt;&gt;"",IF(LEFT(Y453,1)="S", Calculs!$C$52,0),0)</f>
        <v>0</v>
      </c>
      <c r="BL453" s="96" t="str">
        <f t="shared" si="108"/>
        <v/>
      </c>
      <c r="BM453" s="95">
        <f>SUMIF(Calculs!$B$32:$B$36,TRIM(BL453),Calculs!$C$32:$C$36)</f>
        <v>0</v>
      </c>
      <c r="BN453" s="95">
        <f>IF(V453&lt;&gt;"",IF(LEFT(V453,1)="S", SUMIF(Calculs!$B$57:$B$61, TRIM(BL453), Calculs!$C$57:$C$61),0),0)</f>
        <v>0</v>
      </c>
      <c r="BO453" s="93" t="str">
        <f t="shared" si="109"/>
        <v>N</v>
      </c>
      <c r="BP453" s="95">
        <f t="shared" si="110"/>
        <v>0</v>
      </c>
      <c r="BQ453" s="95" t="e">
        <f t="shared" si="111"/>
        <v>#VALUE!</v>
      </c>
      <c r="BR453" s="95" t="e">
        <f t="shared" si="112"/>
        <v>#VALUE!</v>
      </c>
    </row>
    <row r="454" spans="1:70" ht="12.75" customHeight="1">
      <c r="A454" s="81"/>
      <c r="B454" s="107"/>
      <c r="C454" s="1"/>
      <c r="D454" s="1"/>
      <c r="E454" s="1"/>
      <c r="F454" s="1"/>
      <c r="G454" s="1"/>
      <c r="H454" s="34"/>
      <c r="I454" s="83"/>
      <c r="J454" s="83"/>
      <c r="K454" s="83"/>
      <c r="L454" s="83"/>
      <c r="M454" s="83"/>
      <c r="N454" s="83"/>
      <c r="O454" s="83"/>
      <c r="P454" s="83"/>
      <c r="Q454" s="83"/>
      <c r="R454" s="1"/>
      <c r="S454" s="84"/>
      <c r="T454" s="84"/>
      <c r="V454" s="84"/>
      <c r="W454" s="83"/>
      <c r="X454" s="83"/>
      <c r="Y454" s="83"/>
      <c r="Z454" s="1"/>
      <c r="AA454" s="1"/>
      <c r="AB454" s="3"/>
      <c r="AC454" s="84"/>
      <c r="AD454" s="84"/>
      <c r="AE454" s="84"/>
      <c r="AF454" s="85"/>
      <c r="AG454" s="86"/>
      <c r="AH454" s="86"/>
      <c r="AI454" s="86"/>
      <c r="AJ454" s="86"/>
      <c r="AK454" s="87"/>
      <c r="AL454" s="87"/>
      <c r="AM454" s="87"/>
      <c r="AN454" s="87"/>
      <c r="AO454" s="88"/>
      <c r="AP454" s="89"/>
      <c r="AQ454" s="90" t="str">
        <f t="shared" si="113"/>
        <v/>
      </c>
      <c r="AR454" s="91">
        <f t="shared" si="114"/>
        <v>2</v>
      </c>
      <c r="AS454" s="92" t="str">
        <f t="shared" si="101"/>
        <v/>
      </c>
      <c r="AT454" s="93">
        <f t="shared" si="102"/>
        <v>0</v>
      </c>
      <c r="AU454" s="93">
        <f t="shared" si="103"/>
        <v>0</v>
      </c>
      <c r="AV454" s="93" t="str">
        <f t="shared" si="104"/>
        <v>01N</v>
      </c>
      <c r="AW454" s="94" t="str">
        <f t="shared" si="105"/>
        <v/>
      </c>
      <c r="AX454" s="95">
        <f>SUMIF(Calculs!$B$2:$B$34,AW454,Calculs!$C$2:$C$34)</f>
        <v>0</v>
      </c>
      <c r="AY454" s="95">
        <f>IF(K454&lt;&gt;"",IF(LEFT(K454,1)="S", Calculs!$C$55,0),0)</f>
        <v>0</v>
      </c>
      <c r="AZ454" s="95">
        <f>IF(L454&lt;&gt;"",IF(LEFT(L454,1)="S", Calculs!$C$51,0),0)</f>
        <v>0</v>
      </c>
      <c r="BA454" s="95">
        <f>IF(M454&lt;&gt;"",IF(LEFT(M454,1)="S", Calculs!$C$52,0),0)</f>
        <v>0</v>
      </c>
      <c r="BB454" s="96" t="str">
        <f t="shared" si="106"/>
        <v/>
      </c>
      <c r="BC454" s="207" t="str">
        <f t="shared" si="107"/>
        <v/>
      </c>
      <c r="BD454" s="96">
        <f>SUMIF(Calculs!$B$2:$B$34,BB454,Calculs!$C$2:$C$34)</f>
        <v>0</v>
      </c>
      <c r="BE454" s="95">
        <f>IF(Q454&lt;&gt;"",IF(LEFT(Q454,1)="S", Calculs!$C$52,0),0)</f>
        <v>0</v>
      </c>
      <c r="BF454" s="95">
        <f>IF(R454&lt;&gt;"",IF(LEFT(R454,1)="S", Calculs!$C$51,0),0)</f>
        <v>0</v>
      </c>
      <c r="BG454" s="95">
        <f>SUMIF(Calculs!$B$41:$B$46,LEFT(S454,2),Calculs!$C$41:$C$46)</f>
        <v>0</v>
      </c>
      <c r="BH454" s="95">
        <f>IF(T454&lt;&gt;"",IF(LEFT(T454,1)="S", Calculs!$C$48,0),0)</f>
        <v>0</v>
      </c>
      <c r="BI454" s="95">
        <f>IF(W454&lt;&gt;"",IF(LEFT(W454,3)="ETT", Calculs!$C$37,0),0)</f>
        <v>0</v>
      </c>
      <c r="BJ454" s="95">
        <f>IF(X454&lt;&gt;"",IF(LEFT(X454,1)="S", Calculs!$C$51,0),0)</f>
        <v>0</v>
      </c>
      <c r="BK454" s="95">
        <f>IF(Y454&lt;&gt;"",IF(LEFT(Y454,1)="S", Calculs!$C$52,0),0)</f>
        <v>0</v>
      </c>
      <c r="BL454" s="96" t="str">
        <f t="shared" si="108"/>
        <v/>
      </c>
      <c r="BM454" s="95">
        <f>SUMIF(Calculs!$B$32:$B$36,TRIM(BL454),Calculs!$C$32:$C$36)</f>
        <v>0</v>
      </c>
      <c r="BN454" s="95">
        <f>IF(V454&lt;&gt;"",IF(LEFT(V454,1)="S", SUMIF(Calculs!$B$57:$B$61, TRIM(BL454), Calculs!$C$57:$C$61),0),0)</f>
        <v>0</v>
      </c>
      <c r="BO454" s="93" t="str">
        <f t="shared" si="109"/>
        <v>N</v>
      </c>
      <c r="BP454" s="95">
        <f t="shared" si="110"/>
        <v>0</v>
      </c>
      <c r="BQ454" s="95" t="e">
        <f t="shared" si="111"/>
        <v>#VALUE!</v>
      </c>
      <c r="BR454" s="95" t="e">
        <f t="shared" si="112"/>
        <v>#VALUE!</v>
      </c>
    </row>
    <row r="455" spans="1:70" ht="12.75" customHeight="1">
      <c r="A455" s="81"/>
      <c r="B455" s="107"/>
      <c r="C455" s="1"/>
      <c r="D455" s="1"/>
      <c r="E455" s="1"/>
      <c r="F455" s="1"/>
      <c r="G455" s="1"/>
      <c r="H455" s="34"/>
      <c r="I455" s="83"/>
      <c r="J455" s="83"/>
      <c r="K455" s="83"/>
      <c r="L455" s="83"/>
      <c r="M455" s="83"/>
      <c r="N455" s="83"/>
      <c r="O455" s="83"/>
      <c r="P455" s="83"/>
      <c r="Q455" s="83"/>
      <c r="R455" s="1"/>
      <c r="S455" s="84"/>
      <c r="T455" s="84"/>
      <c r="V455" s="84"/>
      <c r="W455" s="83"/>
      <c r="X455" s="83"/>
      <c r="Y455" s="83"/>
      <c r="Z455" s="1"/>
      <c r="AA455" s="1"/>
      <c r="AB455" s="3"/>
      <c r="AC455" s="84"/>
      <c r="AD455" s="84"/>
      <c r="AE455" s="84"/>
      <c r="AF455" s="85"/>
      <c r="AG455" s="86"/>
      <c r="AH455" s="86"/>
      <c r="AI455" s="86"/>
      <c r="AJ455" s="86"/>
      <c r="AK455" s="87"/>
      <c r="AL455" s="87"/>
      <c r="AM455" s="87"/>
      <c r="AN455" s="87"/>
      <c r="AO455" s="88"/>
      <c r="AP455" s="89"/>
      <c r="AQ455" s="90" t="str">
        <f t="shared" si="113"/>
        <v/>
      </c>
      <c r="AR455" s="91">
        <f t="shared" si="114"/>
        <v>2</v>
      </c>
      <c r="AS455" s="92" t="str">
        <f t="shared" si="101"/>
        <v/>
      </c>
      <c r="AT455" s="93">
        <f t="shared" si="102"/>
        <v>0</v>
      </c>
      <c r="AU455" s="93">
        <f t="shared" si="103"/>
        <v>0</v>
      </c>
      <c r="AV455" s="93" t="str">
        <f t="shared" si="104"/>
        <v>01N</v>
      </c>
      <c r="AW455" s="94" t="str">
        <f t="shared" si="105"/>
        <v/>
      </c>
      <c r="AX455" s="95">
        <f>SUMIF(Calculs!$B$2:$B$34,AW455,Calculs!$C$2:$C$34)</f>
        <v>0</v>
      </c>
      <c r="AY455" s="95">
        <f>IF(K455&lt;&gt;"",IF(LEFT(K455,1)="S", Calculs!$C$55,0),0)</f>
        <v>0</v>
      </c>
      <c r="AZ455" s="95">
        <f>IF(L455&lt;&gt;"",IF(LEFT(L455,1)="S", Calculs!$C$51,0),0)</f>
        <v>0</v>
      </c>
      <c r="BA455" s="95">
        <f>IF(M455&lt;&gt;"",IF(LEFT(M455,1)="S", Calculs!$C$52,0),0)</f>
        <v>0</v>
      </c>
      <c r="BB455" s="96" t="str">
        <f t="shared" si="106"/>
        <v/>
      </c>
      <c r="BC455" s="207" t="str">
        <f t="shared" si="107"/>
        <v/>
      </c>
      <c r="BD455" s="96">
        <f>SUMIF(Calculs!$B$2:$B$34,BB455,Calculs!$C$2:$C$34)</f>
        <v>0</v>
      </c>
      <c r="BE455" s="95">
        <f>IF(Q455&lt;&gt;"",IF(LEFT(Q455,1)="S", Calculs!$C$52,0),0)</f>
        <v>0</v>
      </c>
      <c r="BF455" s="95">
        <f>IF(R455&lt;&gt;"",IF(LEFT(R455,1)="S", Calculs!$C$51,0),0)</f>
        <v>0</v>
      </c>
      <c r="BG455" s="95">
        <f>SUMIF(Calculs!$B$41:$B$46,LEFT(S455,2),Calculs!$C$41:$C$46)</f>
        <v>0</v>
      </c>
      <c r="BH455" s="95">
        <f>IF(T455&lt;&gt;"",IF(LEFT(T455,1)="S", Calculs!$C$48,0),0)</f>
        <v>0</v>
      </c>
      <c r="BI455" s="95">
        <f>IF(W455&lt;&gt;"",IF(LEFT(W455,3)="ETT", Calculs!$C$37,0),0)</f>
        <v>0</v>
      </c>
      <c r="BJ455" s="95">
        <f>IF(X455&lt;&gt;"",IF(LEFT(X455,1)="S", Calculs!$C$51,0),0)</f>
        <v>0</v>
      </c>
      <c r="BK455" s="95">
        <f>IF(Y455&lt;&gt;"",IF(LEFT(Y455,1)="S", Calculs!$C$52,0),0)</f>
        <v>0</v>
      </c>
      <c r="BL455" s="96" t="str">
        <f t="shared" si="108"/>
        <v/>
      </c>
      <c r="BM455" s="95">
        <f>SUMIF(Calculs!$B$32:$B$36,TRIM(BL455),Calculs!$C$32:$C$36)</f>
        <v>0</v>
      </c>
      <c r="BN455" s="95">
        <f>IF(V455&lt;&gt;"",IF(LEFT(V455,1)="S", SUMIF(Calculs!$B$57:$B$61, TRIM(BL455), Calculs!$C$57:$C$61),0),0)</f>
        <v>0</v>
      </c>
      <c r="BO455" s="93" t="str">
        <f t="shared" si="109"/>
        <v>N</v>
      </c>
      <c r="BP455" s="95">
        <f t="shared" si="110"/>
        <v>0</v>
      </c>
      <c r="BQ455" s="95" t="e">
        <f t="shared" si="111"/>
        <v>#VALUE!</v>
      </c>
      <c r="BR455" s="95" t="e">
        <f t="shared" si="112"/>
        <v>#VALUE!</v>
      </c>
    </row>
    <row r="456" spans="1:70" ht="12.75" customHeight="1">
      <c r="A456" s="81"/>
      <c r="B456" s="107"/>
      <c r="C456" s="1"/>
      <c r="D456" s="1"/>
      <c r="E456" s="1"/>
      <c r="F456" s="1"/>
      <c r="G456" s="1"/>
      <c r="H456" s="34"/>
      <c r="I456" s="83"/>
      <c r="J456" s="83"/>
      <c r="K456" s="83"/>
      <c r="L456" s="83"/>
      <c r="M456" s="83"/>
      <c r="N456" s="83"/>
      <c r="O456" s="83"/>
      <c r="P456" s="83"/>
      <c r="Q456" s="83"/>
      <c r="R456" s="1"/>
      <c r="S456" s="84"/>
      <c r="T456" s="84"/>
      <c r="V456" s="84"/>
      <c r="W456" s="83"/>
      <c r="X456" s="83"/>
      <c r="Y456" s="83"/>
      <c r="Z456" s="1"/>
      <c r="AA456" s="1"/>
      <c r="AB456" s="3"/>
      <c r="AC456" s="84"/>
      <c r="AD456" s="84"/>
      <c r="AE456" s="84"/>
      <c r="AF456" s="85"/>
      <c r="AG456" s="86"/>
      <c r="AH456" s="86"/>
      <c r="AI456" s="86"/>
      <c r="AJ456" s="86"/>
      <c r="AK456" s="87"/>
      <c r="AL456" s="87"/>
      <c r="AM456" s="87"/>
      <c r="AN456" s="87"/>
      <c r="AO456" s="88"/>
      <c r="AP456" s="89"/>
      <c r="AQ456" s="90" t="str">
        <f t="shared" si="113"/>
        <v/>
      </c>
      <c r="AR456" s="91">
        <f t="shared" si="114"/>
        <v>2</v>
      </c>
      <c r="AS456" s="92" t="str">
        <f t="shared" si="101"/>
        <v/>
      </c>
      <c r="AT456" s="93">
        <f t="shared" si="102"/>
        <v>0</v>
      </c>
      <c r="AU456" s="93">
        <f t="shared" si="103"/>
        <v>0</v>
      </c>
      <c r="AV456" s="93" t="str">
        <f t="shared" si="104"/>
        <v>01N</v>
      </c>
      <c r="AW456" s="94" t="str">
        <f t="shared" si="105"/>
        <v/>
      </c>
      <c r="AX456" s="95">
        <f>SUMIF(Calculs!$B$2:$B$34,AW456,Calculs!$C$2:$C$34)</f>
        <v>0</v>
      </c>
      <c r="AY456" s="95">
        <f>IF(K456&lt;&gt;"",IF(LEFT(K456,1)="S", Calculs!$C$55,0),0)</f>
        <v>0</v>
      </c>
      <c r="AZ456" s="95">
        <f>IF(L456&lt;&gt;"",IF(LEFT(L456,1)="S", Calculs!$C$51,0),0)</f>
        <v>0</v>
      </c>
      <c r="BA456" s="95">
        <f>IF(M456&lt;&gt;"",IF(LEFT(M456,1)="S", Calculs!$C$52,0),0)</f>
        <v>0</v>
      </c>
      <c r="BB456" s="96" t="str">
        <f t="shared" si="106"/>
        <v/>
      </c>
      <c r="BC456" s="207" t="str">
        <f t="shared" si="107"/>
        <v/>
      </c>
      <c r="BD456" s="96">
        <f>SUMIF(Calculs!$B$2:$B$34,BB456,Calculs!$C$2:$C$34)</f>
        <v>0</v>
      </c>
      <c r="BE456" s="95">
        <f>IF(Q456&lt;&gt;"",IF(LEFT(Q456,1)="S", Calculs!$C$52,0),0)</f>
        <v>0</v>
      </c>
      <c r="BF456" s="95">
        <f>IF(R456&lt;&gt;"",IF(LEFT(R456,1)="S", Calculs!$C$51,0),0)</f>
        <v>0</v>
      </c>
      <c r="BG456" s="95">
        <f>SUMIF(Calculs!$B$41:$B$46,LEFT(S456,2),Calculs!$C$41:$C$46)</f>
        <v>0</v>
      </c>
      <c r="BH456" s="95">
        <f>IF(T456&lt;&gt;"",IF(LEFT(T456,1)="S", Calculs!$C$48,0),0)</f>
        <v>0</v>
      </c>
      <c r="BI456" s="95">
        <f>IF(W456&lt;&gt;"",IF(LEFT(W456,3)="ETT", Calculs!$C$37,0),0)</f>
        <v>0</v>
      </c>
      <c r="BJ456" s="95">
        <f>IF(X456&lt;&gt;"",IF(LEFT(X456,1)="S", Calculs!$C$51,0),0)</f>
        <v>0</v>
      </c>
      <c r="BK456" s="95">
        <f>IF(Y456&lt;&gt;"",IF(LEFT(Y456,1)="S", Calculs!$C$52,0),0)</f>
        <v>0</v>
      </c>
      <c r="BL456" s="96" t="str">
        <f t="shared" si="108"/>
        <v/>
      </c>
      <c r="BM456" s="95">
        <f>SUMIF(Calculs!$B$32:$B$36,TRIM(BL456),Calculs!$C$32:$C$36)</f>
        <v>0</v>
      </c>
      <c r="BN456" s="95">
        <f>IF(V456&lt;&gt;"",IF(LEFT(V456,1)="S", SUMIF(Calculs!$B$57:$B$61, TRIM(BL456), Calculs!$C$57:$C$61),0),0)</f>
        <v>0</v>
      </c>
      <c r="BO456" s="93" t="str">
        <f t="shared" si="109"/>
        <v>N</v>
      </c>
      <c r="BP456" s="95">
        <f t="shared" si="110"/>
        <v>0</v>
      </c>
      <c r="BQ456" s="95" t="e">
        <f t="shared" si="111"/>
        <v>#VALUE!</v>
      </c>
      <c r="BR456" s="95" t="e">
        <f t="shared" si="112"/>
        <v>#VALUE!</v>
      </c>
    </row>
    <row r="457" spans="1:70" ht="12.75" customHeight="1">
      <c r="A457" s="81"/>
      <c r="B457" s="107"/>
      <c r="C457" s="1"/>
      <c r="D457" s="1"/>
      <c r="E457" s="1"/>
      <c r="F457" s="1"/>
      <c r="G457" s="1"/>
      <c r="H457" s="34"/>
      <c r="I457" s="83"/>
      <c r="J457" s="83"/>
      <c r="K457" s="83"/>
      <c r="L457" s="83"/>
      <c r="M457" s="83"/>
      <c r="N457" s="83"/>
      <c r="O457" s="83"/>
      <c r="P457" s="83"/>
      <c r="Q457" s="83"/>
      <c r="R457" s="1"/>
      <c r="S457" s="84"/>
      <c r="T457" s="84"/>
      <c r="V457" s="84"/>
      <c r="W457" s="83"/>
      <c r="X457" s="83"/>
      <c r="Y457" s="83"/>
      <c r="Z457" s="1"/>
      <c r="AA457" s="1"/>
      <c r="AB457" s="3"/>
      <c r="AC457" s="84"/>
      <c r="AD457" s="84"/>
      <c r="AE457" s="84"/>
      <c r="AF457" s="85"/>
      <c r="AG457" s="86"/>
      <c r="AH457" s="86"/>
      <c r="AI457" s="86"/>
      <c r="AJ457" s="86"/>
      <c r="AK457" s="87"/>
      <c r="AL457" s="87"/>
      <c r="AM457" s="87"/>
      <c r="AN457" s="87"/>
      <c r="AO457" s="88"/>
      <c r="AP457" s="89"/>
      <c r="AQ457" s="90" t="str">
        <f t="shared" si="113"/>
        <v/>
      </c>
      <c r="AR457" s="91">
        <f t="shared" si="114"/>
        <v>2</v>
      </c>
      <c r="AS457" s="92" t="str">
        <f t="shared" si="101"/>
        <v/>
      </c>
      <c r="AT457" s="93">
        <f t="shared" si="102"/>
        <v>0</v>
      </c>
      <c r="AU457" s="93">
        <f t="shared" si="103"/>
        <v>0</v>
      </c>
      <c r="AV457" s="93" t="str">
        <f t="shared" si="104"/>
        <v>01N</v>
      </c>
      <c r="AW457" s="94" t="str">
        <f t="shared" si="105"/>
        <v/>
      </c>
      <c r="AX457" s="95">
        <f>SUMIF(Calculs!$B$2:$B$34,AW457,Calculs!$C$2:$C$34)</f>
        <v>0</v>
      </c>
      <c r="AY457" s="95">
        <f>IF(K457&lt;&gt;"",IF(LEFT(K457,1)="S", Calculs!$C$55,0),0)</f>
        <v>0</v>
      </c>
      <c r="AZ457" s="95">
        <f>IF(L457&lt;&gt;"",IF(LEFT(L457,1)="S", Calculs!$C$51,0),0)</f>
        <v>0</v>
      </c>
      <c r="BA457" s="95">
        <f>IF(M457&lt;&gt;"",IF(LEFT(M457,1)="S", Calculs!$C$52,0),0)</f>
        <v>0</v>
      </c>
      <c r="BB457" s="96" t="str">
        <f t="shared" si="106"/>
        <v/>
      </c>
      <c r="BC457" s="207" t="str">
        <f t="shared" si="107"/>
        <v/>
      </c>
      <c r="BD457" s="96">
        <f>SUMIF(Calculs!$B$2:$B$34,BB457,Calculs!$C$2:$C$34)</f>
        <v>0</v>
      </c>
      <c r="BE457" s="95">
        <f>IF(Q457&lt;&gt;"",IF(LEFT(Q457,1)="S", Calculs!$C$52,0),0)</f>
        <v>0</v>
      </c>
      <c r="BF457" s="95">
        <f>IF(R457&lt;&gt;"",IF(LEFT(R457,1)="S", Calculs!$C$51,0),0)</f>
        <v>0</v>
      </c>
      <c r="BG457" s="95">
        <f>SUMIF(Calculs!$B$41:$B$46,LEFT(S457,2),Calculs!$C$41:$C$46)</f>
        <v>0</v>
      </c>
      <c r="BH457" s="95">
        <f>IF(T457&lt;&gt;"",IF(LEFT(T457,1)="S", Calculs!$C$48,0),0)</f>
        <v>0</v>
      </c>
      <c r="BI457" s="95">
        <f>IF(W457&lt;&gt;"",IF(LEFT(W457,3)="ETT", Calculs!$C$37,0),0)</f>
        <v>0</v>
      </c>
      <c r="BJ457" s="95">
        <f>IF(X457&lt;&gt;"",IF(LEFT(X457,1)="S", Calculs!$C$51,0),0)</f>
        <v>0</v>
      </c>
      <c r="BK457" s="95">
        <f>IF(Y457&lt;&gt;"",IF(LEFT(Y457,1)="S", Calculs!$C$52,0),0)</f>
        <v>0</v>
      </c>
      <c r="BL457" s="96" t="str">
        <f t="shared" si="108"/>
        <v/>
      </c>
      <c r="BM457" s="95">
        <f>SUMIF(Calculs!$B$32:$B$36,TRIM(BL457),Calculs!$C$32:$C$36)</f>
        <v>0</v>
      </c>
      <c r="BN457" s="95">
        <f>IF(V457&lt;&gt;"",IF(LEFT(V457,1)="S", SUMIF(Calculs!$B$57:$B$61, TRIM(BL457), Calculs!$C$57:$C$61),0),0)</f>
        <v>0</v>
      </c>
      <c r="BO457" s="93" t="str">
        <f t="shared" si="109"/>
        <v>N</v>
      </c>
      <c r="BP457" s="95">
        <f t="shared" si="110"/>
        <v>0</v>
      </c>
      <c r="BQ457" s="95" t="e">
        <f t="shared" si="111"/>
        <v>#VALUE!</v>
      </c>
      <c r="BR457" s="95" t="e">
        <f t="shared" si="112"/>
        <v>#VALUE!</v>
      </c>
    </row>
    <row r="458" spans="1:70" ht="12.75" customHeight="1">
      <c r="A458" s="81"/>
      <c r="B458" s="107"/>
      <c r="C458" s="1"/>
      <c r="D458" s="1"/>
      <c r="E458" s="1"/>
      <c r="F458" s="1"/>
      <c r="G458" s="1"/>
      <c r="H458" s="34"/>
      <c r="I458" s="83"/>
      <c r="J458" s="83"/>
      <c r="K458" s="83"/>
      <c r="L458" s="83"/>
      <c r="M458" s="83"/>
      <c r="N458" s="83"/>
      <c r="O458" s="83"/>
      <c r="P458" s="83"/>
      <c r="Q458" s="83"/>
      <c r="R458" s="1"/>
      <c r="S458" s="84"/>
      <c r="T458" s="84"/>
      <c r="V458" s="84"/>
      <c r="W458" s="83"/>
      <c r="X458" s="83"/>
      <c r="Y458" s="83"/>
      <c r="Z458" s="1"/>
      <c r="AA458" s="1"/>
      <c r="AB458" s="3"/>
      <c r="AC458" s="84"/>
      <c r="AD458" s="84"/>
      <c r="AE458" s="84"/>
      <c r="AF458" s="85"/>
      <c r="AG458" s="86"/>
      <c r="AH458" s="86"/>
      <c r="AI458" s="86"/>
      <c r="AJ458" s="86"/>
      <c r="AK458" s="87"/>
      <c r="AL458" s="87"/>
      <c r="AM458" s="87"/>
      <c r="AN458" s="87"/>
      <c r="AO458" s="88"/>
      <c r="AP458" s="89"/>
      <c r="AQ458" s="90" t="str">
        <f t="shared" si="113"/>
        <v/>
      </c>
      <c r="AR458" s="91">
        <f t="shared" si="114"/>
        <v>2</v>
      </c>
      <c r="AS458" s="92" t="str">
        <f t="shared" si="101"/>
        <v/>
      </c>
      <c r="AT458" s="93">
        <f t="shared" si="102"/>
        <v>0</v>
      </c>
      <c r="AU458" s="93">
        <f t="shared" si="103"/>
        <v>0</v>
      </c>
      <c r="AV458" s="93" t="str">
        <f t="shared" si="104"/>
        <v>01N</v>
      </c>
      <c r="AW458" s="94" t="str">
        <f t="shared" si="105"/>
        <v/>
      </c>
      <c r="AX458" s="95">
        <f>SUMIF(Calculs!$B$2:$B$34,AW458,Calculs!$C$2:$C$34)</f>
        <v>0</v>
      </c>
      <c r="AY458" s="95">
        <f>IF(K458&lt;&gt;"",IF(LEFT(K458,1)="S", Calculs!$C$55,0),0)</f>
        <v>0</v>
      </c>
      <c r="AZ458" s="95">
        <f>IF(L458&lt;&gt;"",IF(LEFT(L458,1)="S", Calculs!$C$51,0),0)</f>
        <v>0</v>
      </c>
      <c r="BA458" s="95">
        <f>IF(M458&lt;&gt;"",IF(LEFT(M458,1)="S", Calculs!$C$52,0),0)</f>
        <v>0</v>
      </c>
      <c r="BB458" s="96" t="str">
        <f t="shared" si="106"/>
        <v/>
      </c>
      <c r="BC458" s="207" t="str">
        <f t="shared" si="107"/>
        <v/>
      </c>
      <c r="BD458" s="96">
        <f>SUMIF(Calculs!$B$2:$B$34,BB458,Calculs!$C$2:$C$34)</f>
        <v>0</v>
      </c>
      <c r="BE458" s="95">
        <f>IF(Q458&lt;&gt;"",IF(LEFT(Q458,1)="S", Calculs!$C$52,0),0)</f>
        <v>0</v>
      </c>
      <c r="BF458" s="95">
        <f>IF(R458&lt;&gt;"",IF(LEFT(R458,1)="S", Calculs!$C$51,0),0)</f>
        <v>0</v>
      </c>
      <c r="BG458" s="95">
        <f>SUMIF(Calculs!$B$41:$B$46,LEFT(S458,2),Calculs!$C$41:$C$46)</f>
        <v>0</v>
      </c>
      <c r="BH458" s="95">
        <f>IF(T458&lt;&gt;"",IF(LEFT(T458,1)="S", Calculs!$C$48,0),0)</f>
        <v>0</v>
      </c>
      <c r="BI458" s="95">
        <f>IF(W458&lt;&gt;"",IF(LEFT(W458,3)="ETT", Calculs!$C$37,0),0)</f>
        <v>0</v>
      </c>
      <c r="BJ458" s="95">
        <f>IF(X458&lt;&gt;"",IF(LEFT(X458,1)="S", Calculs!$C$51,0),0)</f>
        <v>0</v>
      </c>
      <c r="BK458" s="95">
        <f>IF(Y458&lt;&gt;"",IF(LEFT(Y458,1)="S", Calculs!$C$52,0),0)</f>
        <v>0</v>
      </c>
      <c r="BL458" s="96" t="str">
        <f t="shared" si="108"/>
        <v/>
      </c>
      <c r="BM458" s="95">
        <f>SUMIF(Calculs!$B$32:$B$36,TRIM(BL458),Calculs!$C$32:$C$36)</f>
        <v>0</v>
      </c>
      <c r="BN458" s="95">
        <f>IF(V458&lt;&gt;"",IF(LEFT(V458,1)="S", SUMIF(Calculs!$B$57:$B$61, TRIM(BL458), Calculs!$C$57:$C$61),0),0)</f>
        <v>0</v>
      </c>
      <c r="BO458" s="93" t="str">
        <f t="shared" si="109"/>
        <v>N</v>
      </c>
      <c r="BP458" s="95">
        <f t="shared" si="110"/>
        <v>0</v>
      </c>
      <c r="BQ458" s="95" t="e">
        <f t="shared" si="111"/>
        <v>#VALUE!</v>
      </c>
      <c r="BR458" s="95" t="e">
        <f t="shared" si="112"/>
        <v>#VALUE!</v>
      </c>
    </row>
    <row r="459" spans="1:70" ht="12.75" customHeight="1">
      <c r="A459" s="81"/>
      <c r="B459" s="107"/>
      <c r="C459" s="1"/>
      <c r="D459" s="1"/>
      <c r="E459" s="1"/>
      <c r="F459" s="1"/>
      <c r="G459" s="1"/>
      <c r="H459" s="34"/>
      <c r="I459" s="83"/>
      <c r="J459" s="83"/>
      <c r="K459" s="83"/>
      <c r="L459" s="83"/>
      <c r="M459" s="83"/>
      <c r="N459" s="83"/>
      <c r="O459" s="83"/>
      <c r="P459" s="83"/>
      <c r="Q459" s="83"/>
      <c r="R459" s="1"/>
      <c r="S459" s="84"/>
      <c r="T459" s="84"/>
      <c r="V459" s="84"/>
      <c r="W459" s="83"/>
      <c r="X459" s="83"/>
      <c r="Y459" s="83"/>
      <c r="Z459" s="1"/>
      <c r="AA459" s="1"/>
      <c r="AB459" s="3"/>
      <c r="AC459" s="84"/>
      <c r="AD459" s="84"/>
      <c r="AE459" s="84"/>
      <c r="AF459" s="85"/>
      <c r="AG459" s="86"/>
      <c r="AH459" s="86"/>
      <c r="AI459" s="86"/>
      <c r="AJ459" s="86"/>
      <c r="AK459" s="87"/>
      <c r="AL459" s="87"/>
      <c r="AM459" s="87"/>
      <c r="AN459" s="87"/>
      <c r="AO459" s="88"/>
      <c r="AP459" s="89"/>
      <c r="AQ459" s="90" t="str">
        <f t="shared" si="113"/>
        <v/>
      </c>
      <c r="AR459" s="91">
        <f t="shared" si="114"/>
        <v>2</v>
      </c>
      <c r="AS459" s="92" t="str">
        <f t="shared" si="101"/>
        <v/>
      </c>
      <c r="AT459" s="93">
        <f t="shared" si="102"/>
        <v>0</v>
      </c>
      <c r="AU459" s="93">
        <f t="shared" si="103"/>
        <v>0</v>
      </c>
      <c r="AV459" s="93" t="str">
        <f t="shared" si="104"/>
        <v>01N</v>
      </c>
      <c r="AW459" s="94" t="str">
        <f t="shared" si="105"/>
        <v/>
      </c>
      <c r="AX459" s="95">
        <f>SUMIF(Calculs!$B$2:$B$34,AW459,Calculs!$C$2:$C$34)</f>
        <v>0</v>
      </c>
      <c r="AY459" s="95">
        <f>IF(K459&lt;&gt;"",IF(LEFT(K459,1)="S", Calculs!$C$55,0),0)</f>
        <v>0</v>
      </c>
      <c r="AZ459" s="95">
        <f>IF(L459&lt;&gt;"",IF(LEFT(L459,1)="S", Calculs!$C$51,0),0)</f>
        <v>0</v>
      </c>
      <c r="BA459" s="95">
        <f>IF(M459&lt;&gt;"",IF(LEFT(M459,1)="S", Calculs!$C$52,0),0)</f>
        <v>0</v>
      </c>
      <c r="BB459" s="96" t="str">
        <f t="shared" si="106"/>
        <v/>
      </c>
      <c r="BC459" s="207" t="str">
        <f t="shared" si="107"/>
        <v/>
      </c>
      <c r="BD459" s="96">
        <f>SUMIF(Calculs!$B$2:$B$34,BB459,Calculs!$C$2:$C$34)</f>
        <v>0</v>
      </c>
      <c r="BE459" s="95">
        <f>IF(Q459&lt;&gt;"",IF(LEFT(Q459,1)="S", Calculs!$C$52,0),0)</f>
        <v>0</v>
      </c>
      <c r="BF459" s="95">
        <f>IF(R459&lt;&gt;"",IF(LEFT(R459,1)="S", Calculs!$C$51,0),0)</f>
        <v>0</v>
      </c>
      <c r="BG459" s="95">
        <f>SUMIF(Calculs!$B$41:$B$46,LEFT(S459,2),Calculs!$C$41:$C$46)</f>
        <v>0</v>
      </c>
      <c r="BH459" s="95">
        <f>IF(T459&lt;&gt;"",IF(LEFT(T459,1)="S", Calculs!$C$48,0),0)</f>
        <v>0</v>
      </c>
      <c r="BI459" s="95">
        <f>IF(W459&lt;&gt;"",IF(LEFT(W459,3)="ETT", Calculs!$C$37,0),0)</f>
        <v>0</v>
      </c>
      <c r="BJ459" s="95">
        <f>IF(X459&lt;&gt;"",IF(LEFT(X459,1)="S", Calculs!$C$51,0),0)</f>
        <v>0</v>
      </c>
      <c r="BK459" s="95">
        <f>IF(Y459&lt;&gt;"",IF(LEFT(Y459,1)="S", Calculs!$C$52,0),0)</f>
        <v>0</v>
      </c>
      <c r="BL459" s="96" t="str">
        <f t="shared" si="108"/>
        <v/>
      </c>
      <c r="BM459" s="95">
        <f>SUMIF(Calculs!$B$32:$B$36,TRIM(BL459),Calculs!$C$32:$C$36)</f>
        <v>0</v>
      </c>
      <c r="BN459" s="95">
        <f>IF(V459&lt;&gt;"",IF(LEFT(V459,1)="S", SUMIF(Calculs!$B$57:$B$61, TRIM(BL459), Calculs!$C$57:$C$61),0),0)</f>
        <v>0</v>
      </c>
      <c r="BO459" s="93" t="str">
        <f t="shared" si="109"/>
        <v>N</v>
      </c>
      <c r="BP459" s="95">
        <f t="shared" si="110"/>
        <v>0</v>
      </c>
      <c r="BQ459" s="95" t="e">
        <f t="shared" si="111"/>
        <v>#VALUE!</v>
      </c>
      <c r="BR459" s="95" t="e">
        <f t="shared" si="112"/>
        <v>#VALUE!</v>
      </c>
    </row>
    <row r="460" spans="1:70" ht="12.75" customHeight="1">
      <c r="A460" s="81"/>
      <c r="B460" s="107"/>
      <c r="C460" s="1"/>
      <c r="D460" s="1"/>
      <c r="E460" s="1"/>
      <c r="F460" s="1"/>
      <c r="G460" s="1"/>
      <c r="H460" s="34"/>
      <c r="I460" s="83"/>
      <c r="J460" s="83"/>
      <c r="K460" s="83"/>
      <c r="L460" s="83"/>
      <c r="M460" s="83"/>
      <c r="N460" s="83"/>
      <c r="O460" s="83"/>
      <c r="P460" s="83"/>
      <c r="Q460" s="83"/>
      <c r="R460" s="1"/>
      <c r="S460" s="84"/>
      <c r="T460" s="84"/>
      <c r="V460" s="84"/>
      <c r="W460" s="83"/>
      <c r="X460" s="83"/>
      <c r="Y460" s="83"/>
      <c r="Z460" s="1"/>
      <c r="AA460" s="1"/>
      <c r="AB460" s="3"/>
      <c r="AC460" s="84"/>
      <c r="AD460" s="84"/>
      <c r="AE460" s="84"/>
      <c r="AF460" s="85"/>
      <c r="AG460" s="86"/>
      <c r="AH460" s="86"/>
      <c r="AI460" s="86"/>
      <c r="AJ460" s="86"/>
      <c r="AK460" s="87"/>
      <c r="AL460" s="87"/>
      <c r="AM460" s="87"/>
      <c r="AN460" s="87"/>
      <c r="AO460" s="88"/>
      <c r="AP460" s="89"/>
      <c r="AQ460" s="90" t="str">
        <f t="shared" si="113"/>
        <v/>
      </c>
      <c r="AR460" s="91">
        <f t="shared" si="114"/>
        <v>2</v>
      </c>
      <c r="AS460" s="92" t="str">
        <f t="shared" ref="AS460:AS500" si="115">IF(LEFT(C460,3)="Dir", "Sí","")</f>
        <v/>
      </c>
      <c r="AT460" s="93">
        <f t="shared" ref="AT460:AT500" si="116">IF(C460="Temps complert","PDI TC",IF(C460="Temps parcial","PDI TP",C460))</f>
        <v>0</v>
      </c>
      <c r="AU460" s="93">
        <f t="shared" ref="AU460:AU500" si="117">COUNTIF($B$11:B460,B460)</f>
        <v>0</v>
      </c>
      <c r="AV460" s="93" t="str">
        <f t="shared" ref="AV460:AV500" si="118">CONCATENATE(AT460,"1",BO460)</f>
        <v>01N</v>
      </c>
      <c r="AW460" s="94" t="str">
        <f t="shared" ref="AW460:AW500" si="119">IF(I460&lt;&gt;"",CONCATENATE(LEFT(I460,5),IF(J460="Linux",".L",".W")),"")</f>
        <v/>
      </c>
      <c r="AX460" s="95">
        <f>SUMIF(Calculs!$B$2:$B$34,AW460,Calculs!$C$2:$C$34)</f>
        <v>0</v>
      </c>
      <c r="AY460" s="95">
        <f>IF(K460&lt;&gt;"",IF(LEFT(K460,1)="S", Calculs!$C$55,0),0)</f>
        <v>0</v>
      </c>
      <c r="AZ460" s="95">
        <f>IF(L460&lt;&gt;"",IF(LEFT(L460,1)="S", Calculs!$C$51,0),0)</f>
        <v>0</v>
      </c>
      <c r="BA460" s="95">
        <f>IF(M460&lt;&gt;"",IF(LEFT(M460,1)="S", Calculs!$C$52,0),0)</f>
        <v>0</v>
      </c>
      <c r="BB460" s="96" t="str">
        <f t="shared" ref="BB460:BB500" si="120">IF(N460&lt;&gt;"",CONCATENATE(LEFT(N460,3),IF(O460="Linux",".L",".W")),"")</f>
        <v/>
      </c>
      <c r="BC460" s="207" t="str">
        <f t="shared" ref="BC460:BC500" si="121">IF(BB460&lt;&gt;"",P460,"")</f>
        <v/>
      </c>
      <c r="BD460" s="96">
        <f>SUMIF(Calculs!$B$2:$B$34,BB460,Calculs!$C$2:$C$34)</f>
        <v>0</v>
      </c>
      <c r="BE460" s="95">
        <f>IF(Q460&lt;&gt;"",IF(LEFT(Q460,1)="S", Calculs!$C$52,0),0)</f>
        <v>0</v>
      </c>
      <c r="BF460" s="95">
        <f>IF(R460&lt;&gt;"",IF(LEFT(R460,1)="S", Calculs!$C$51,0),0)</f>
        <v>0</v>
      </c>
      <c r="BG460" s="95">
        <f>SUMIF(Calculs!$B$41:$B$46,LEFT(S460,2),Calculs!$C$41:$C$46)</f>
        <v>0</v>
      </c>
      <c r="BH460" s="95">
        <f>IF(T460&lt;&gt;"",IF(LEFT(T460,1)="S", Calculs!$C$48,0),0)</f>
        <v>0</v>
      </c>
      <c r="BI460" s="95">
        <f>IF(W460&lt;&gt;"",IF(LEFT(W460,3)="ETT", Calculs!$C$37,0),0)</f>
        <v>0</v>
      </c>
      <c r="BJ460" s="95">
        <f>IF(X460&lt;&gt;"",IF(LEFT(X460,1)="S", Calculs!$C$51,0),0)</f>
        <v>0</v>
      </c>
      <c r="BK460" s="95">
        <f>IF(Y460&lt;&gt;"",IF(LEFT(Y460,1)="S", Calculs!$C$52,0),0)</f>
        <v>0</v>
      </c>
      <c r="BL460" s="96" t="str">
        <f t="shared" ref="BL460:BL500" si="122">IF(U460&lt;&gt;"",LEFT(U460,5),"")</f>
        <v/>
      </c>
      <c r="BM460" s="95">
        <f>SUMIF(Calculs!$B$32:$B$36,TRIM(BL460),Calculs!$C$32:$C$36)</f>
        <v>0</v>
      </c>
      <c r="BN460" s="95">
        <f>IF(V460&lt;&gt;"",IF(LEFT(V460,1)="S", SUMIF(Calculs!$B$57:$B$61, TRIM(BL460), Calculs!$C$57:$C$61),0),0)</f>
        <v>0</v>
      </c>
      <c r="BO460" s="93" t="str">
        <f t="shared" ref="BO460:BO500" si="123">IF(IF(AW460&lt;&gt;"",1,0) + IF(BB460&lt;&gt;"",1,0)+IF(BI460&lt;&gt;0,1,0)+IF(BL460&lt;&gt;"",1,0)&gt;0,"S","N")</f>
        <v>N</v>
      </c>
      <c r="BP460" s="95">
        <f t="shared" ref="BP460:BP500" si="124">AX460+AY460+AZ460+BA460+BD460+BE460+BF460+BH460+BI460+BJ460+BK460+BN460+BG460+BM460</f>
        <v>0</v>
      </c>
      <c r="BQ460" s="95" t="e">
        <f t="shared" ref="BQ460:BQ500" si="125">AY460+AZ460+BA460+BB460+BE460+BF460+BG460+BI460+BJ460+BK460+BL460+BO460+BH460+BN460</f>
        <v>#VALUE!</v>
      </c>
      <c r="BR460" s="95" t="e">
        <f t="shared" ref="BR460:BR500" si="126">AZ460+BA460+BB460+BD460+BF460+BG460+BH460+BJ460+BK460+BL460+BM460+BP460+BI460+BO460</f>
        <v>#VALUE!</v>
      </c>
    </row>
    <row r="461" spans="1:70" ht="12.75" customHeight="1">
      <c r="A461" s="81"/>
      <c r="B461" s="107"/>
      <c r="C461" s="1"/>
      <c r="D461" s="1"/>
      <c r="E461" s="1"/>
      <c r="F461" s="1"/>
      <c r="G461" s="1"/>
      <c r="H461" s="34"/>
      <c r="I461" s="83"/>
      <c r="J461" s="83"/>
      <c r="K461" s="83"/>
      <c r="L461" s="83"/>
      <c r="M461" s="83"/>
      <c r="N461" s="83"/>
      <c r="O461" s="83"/>
      <c r="P461" s="83"/>
      <c r="Q461" s="83"/>
      <c r="R461" s="1"/>
      <c r="S461" s="84"/>
      <c r="T461" s="84"/>
      <c r="V461" s="84"/>
      <c r="W461" s="83"/>
      <c r="X461" s="83"/>
      <c r="Y461" s="83"/>
      <c r="Z461" s="1"/>
      <c r="AA461" s="1"/>
      <c r="AB461" s="3"/>
      <c r="AC461" s="84"/>
      <c r="AD461" s="84"/>
      <c r="AE461" s="84"/>
      <c r="AF461" s="85"/>
      <c r="AG461" s="86"/>
      <c r="AH461" s="86"/>
      <c r="AI461" s="86"/>
      <c r="AJ461" s="86"/>
      <c r="AK461" s="87"/>
      <c r="AL461" s="87"/>
      <c r="AM461" s="87"/>
      <c r="AN461" s="87"/>
      <c r="AO461" s="88"/>
      <c r="AP461" s="89"/>
      <c r="AQ461" s="90" t="str">
        <f t="shared" si="113"/>
        <v/>
      </c>
      <c r="AR461" s="91">
        <f t="shared" si="114"/>
        <v>2</v>
      </c>
      <c r="AS461" s="92" t="str">
        <f t="shared" si="115"/>
        <v/>
      </c>
      <c r="AT461" s="93">
        <f t="shared" si="116"/>
        <v>0</v>
      </c>
      <c r="AU461" s="93">
        <f t="shared" si="117"/>
        <v>0</v>
      </c>
      <c r="AV461" s="93" t="str">
        <f t="shared" si="118"/>
        <v>01N</v>
      </c>
      <c r="AW461" s="94" t="str">
        <f t="shared" si="119"/>
        <v/>
      </c>
      <c r="AX461" s="95">
        <f>SUMIF(Calculs!$B$2:$B$34,AW461,Calculs!$C$2:$C$34)</f>
        <v>0</v>
      </c>
      <c r="AY461" s="95">
        <f>IF(K461&lt;&gt;"",IF(LEFT(K461,1)="S", Calculs!$C$55,0),0)</f>
        <v>0</v>
      </c>
      <c r="AZ461" s="95">
        <f>IF(L461&lt;&gt;"",IF(LEFT(L461,1)="S", Calculs!$C$51,0),0)</f>
        <v>0</v>
      </c>
      <c r="BA461" s="95">
        <f>IF(M461&lt;&gt;"",IF(LEFT(M461,1)="S", Calculs!$C$52,0),0)</f>
        <v>0</v>
      </c>
      <c r="BB461" s="96" t="str">
        <f t="shared" si="120"/>
        <v/>
      </c>
      <c r="BC461" s="207" t="str">
        <f t="shared" si="121"/>
        <v/>
      </c>
      <c r="BD461" s="96">
        <f>SUMIF(Calculs!$B$2:$B$34,BB461,Calculs!$C$2:$C$34)</f>
        <v>0</v>
      </c>
      <c r="BE461" s="95">
        <f>IF(Q461&lt;&gt;"",IF(LEFT(Q461,1)="S", Calculs!$C$52,0),0)</f>
        <v>0</v>
      </c>
      <c r="BF461" s="95">
        <f>IF(R461&lt;&gt;"",IF(LEFT(R461,1)="S", Calculs!$C$51,0),0)</f>
        <v>0</v>
      </c>
      <c r="BG461" s="95">
        <f>SUMIF(Calculs!$B$41:$B$46,LEFT(S461,2),Calculs!$C$41:$C$46)</f>
        <v>0</v>
      </c>
      <c r="BH461" s="95">
        <f>IF(T461&lt;&gt;"",IF(LEFT(T461,1)="S", Calculs!$C$48,0),0)</f>
        <v>0</v>
      </c>
      <c r="BI461" s="95">
        <f>IF(W461&lt;&gt;"",IF(LEFT(W461,3)="ETT", Calculs!$C$37,0),0)</f>
        <v>0</v>
      </c>
      <c r="BJ461" s="95">
        <f>IF(X461&lt;&gt;"",IF(LEFT(X461,1)="S", Calculs!$C$51,0),0)</f>
        <v>0</v>
      </c>
      <c r="BK461" s="95">
        <f>IF(Y461&lt;&gt;"",IF(LEFT(Y461,1)="S", Calculs!$C$52,0),0)</f>
        <v>0</v>
      </c>
      <c r="BL461" s="96" t="str">
        <f t="shared" si="122"/>
        <v/>
      </c>
      <c r="BM461" s="95">
        <f>SUMIF(Calculs!$B$32:$B$36,TRIM(BL461),Calculs!$C$32:$C$36)</f>
        <v>0</v>
      </c>
      <c r="BN461" s="95">
        <f>IF(V461&lt;&gt;"",IF(LEFT(V461,1)="S", SUMIF(Calculs!$B$57:$B$61, TRIM(BL461), Calculs!$C$57:$C$61),0),0)</f>
        <v>0</v>
      </c>
      <c r="BO461" s="93" t="str">
        <f t="shared" si="123"/>
        <v>N</v>
      </c>
      <c r="BP461" s="95">
        <f t="shared" si="124"/>
        <v>0</v>
      </c>
      <c r="BQ461" s="95" t="e">
        <f t="shared" si="125"/>
        <v>#VALUE!</v>
      </c>
      <c r="BR461" s="95" t="e">
        <f t="shared" si="126"/>
        <v>#VALUE!</v>
      </c>
    </row>
    <row r="462" spans="1:70" ht="12.75" customHeight="1">
      <c r="A462" s="81"/>
      <c r="B462" s="107"/>
      <c r="C462" s="1"/>
      <c r="D462" s="1"/>
      <c r="E462" s="1"/>
      <c r="F462" s="1"/>
      <c r="G462" s="1"/>
      <c r="H462" s="34"/>
      <c r="I462" s="83"/>
      <c r="J462" s="83"/>
      <c r="K462" s="83"/>
      <c r="L462" s="83"/>
      <c r="M462" s="83"/>
      <c r="N462" s="83"/>
      <c r="O462" s="83"/>
      <c r="P462" s="83"/>
      <c r="Q462" s="83"/>
      <c r="R462" s="1"/>
      <c r="S462" s="84"/>
      <c r="T462" s="84"/>
      <c r="V462" s="84"/>
      <c r="W462" s="83"/>
      <c r="X462" s="83"/>
      <c r="Y462" s="83"/>
      <c r="Z462" s="1"/>
      <c r="AA462" s="1"/>
      <c r="AB462" s="3"/>
      <c r="AC462" s="84"/>
      <c r="AD462" s="84"/>
      <c r="AE462" s="84"/>
      <c r="AF462" s="85"/>
      <c r="AG462" s="86"/>
      <c r="AH462" s="86"/>
      <c r="AI462" s="86"/>
      <c r="AJ462" s="86"/>
      <c r="AK462" s="87"/>
      <c r="AL462" s="87"/>
      <c r="AM462" s="87"/>
      <c r="AN462" s="87"/>
      <c r="AO462" s="88"/>
      <c r="AP462" s="89"/>
      <c r="AQ462" s="90" t="str">
        <f t="shared" si="113"/>
        <v/>
      </c>
      <c r="AR462" s="91">
        <f t="shared" si="114"/>
        <v>2</v>
      </c>
      <c r="AS462" s="92" t="str">
        <f t="shared" si="115"/>
        <v/>
      </c>
      <c r="AT462" s="93">
        <f t="shared" si="116"/>
        <v>0</v>
      </c>
      <c r="AU462" s="93">
        <f t="shared" si="117"/>
        <v>0</v>
      </c>
      <c r="AV462" s="93" t="str">
        <f t="shared" si="118"/>
        <v>01N</v>
      </c>
      <c r="AW462" s="94" t="str">
        <f t="shared" si="119"/>
        <v/>
      </c>
      <c r="AX462" s="95">
        <f>SUMIF(Calculs!$B$2:$B$34,AW462,Calculs!$C$2:$C$34)</f>
        <v>0</v>
      </c>
      <c r="AY462" s="95">
        <f>IF(K462&lt;&gt;"",IF(LEFT(K462,1)="S", Calculs!$C$55,0),0)</f>
        <v>0</v>
      </c>
      <c r="AZ462" s="95">
        <f>IF(L462&lt;&gt;"",IF(LEFT(L462,1)="S", Calculs!$C$51,0),0)</f>
        <v>0</v>
      </c>
      <c r="BA462" s="95">
        <f>IF(M462&lt;&gt;"",IF(LEFT(M462,1)="S", Calculs!$C$52,0),0)</f>
        <v>0</v>
      </c>
      <c r="BB462" s="96" t="str">
        <f t="shared" si="120"/>
        <v/>
      </c>
      <c r="BC462" s="207" t="str">
        <f t="shared" si="121"/>
        <v/>
      </c>
      <c r="BD462" s="96">
        <f>SUMIF(Calculs!$B$2:$B$34,BB462,Calculs!$C$2:$C$34)</f>
        <v>0</v>
      </c>
      <c r="BE462" s="95">
        <f>IF(Q462&lt;&gt;"",IF(LEFT(Q462,1)="S", Calculs!$C$52,0),0)</f>
        <v>0</v>
      </c>
      <c r="BF462" s="95">
        <f>IF(R462&lt;&gt;"",IF(LEFT(R462,1)="S", Calculs!$C$51,0),0)</f>
        <v>0</v>
      </c>
      <c r="BG462" s="95">
        <f>SUMIF(Calculs!$B$41:$B$46,LEFT(S462,2),Calculs!$C$41:$C$46)</f>
        <v>0</v>
      </c>
      <c r="BH462" s="95">
        <f>IF(T462&lt;&gt;"",IF(LEFT(T462,1)="S", Calculs!$C$48,0),0)</f>
        <v>0</v>
      </c>
      <c r="BI462" s="95">
        <f>IF(W462&lt;&gt;"",IF(LEFT(W462,3)="ETT", Calculs!$C$37,0),0)</f>
        <v>0</v>
      </c>
      <c r="BJ462" s="95">
        <f>IF(X462&lt;&gt;"",IF(LEFT(X462,1)="S", Calculs!$C$51,0),0)</f>
        <v>0</v>
      </c>
      <c r="BK462" s="95">
        <f>IF(Y462&lt;&gt;"",IF(LEFT(Y462,1)="S", Calculs!$C$52,0),0)</f>
        <v>0</v>
      </c>
      <c r="BL462" s="96" t="str">
        <f t="shared" si="122"/>
        <v/>
      </c>
      <c r="BM462" s="95">
        <f>SUMIF(Calculs!$B$32:$B$36,TRIM(BL462),Calculs!$C$32:$C$36)</f>
        <v>0</v>
      </c>
      <c r="BN462" s="95">
        <f>IF(V462&lt;&gt;"",IF(LEFT(V462,1)="S", SUMIF(Calculs!$B$57:$B$61, TRIM(BL462), Calculs!$C$57:$C$61),0),0)</f>
        <v>0</v>
      </c>
      <c r="BO462" s="93" t="str">
        <f t="shared" si="123"/>
        <v>N</v>
      </c>
      <c r="BP462" s="95">
        <f t="shared" si="124"/>
        <v>0</v>
      </c>
      <c r="BQ462" s="95" t="e">
        <f t="shared" si="125"/>
        <v>#VALUE!</v>
      </c>
      <c r="BR462" s="95" t="e">
        <f t="shared" si="126"/>
        <v>#VALUE!</v>
      </c>
    </row>
    <row r="463" spans="1:70" ht="12.75" customHeight="1">
      <c r="A463" s="81"/>
      <c r="B463" s="107"/>
      <c r="C463" s="1"/>
      <c r="D463" s="1"/>
      <c r="E463" s="1"/>
      <c r="F463" s="1"/>
      <c r="G463" s="1"/>
      <c r="H463" s="34"/>
      <c r="I463" s="83"/>
      <c r="J463" s="83"/>
      <c r="K463" s="83"/>
      <c r="L463" s="83"/>
      <c r="M463" s="83"/>
      <c r="N463" s="83"/>
      <c r="O463" s="83"/>
      <c r="P463" s="83"/>
      <c r="Q463" s="83"/>
      <c r="R463" s="1"/>
      <c r="S463" s="84"/>
      <c r="T463" s="84"/>
      <c r="V463" s="84"/>
      <c r="W463" s="83"/>
      <c r="X463" s="83"/>
      <c r="Y463" s="83"/>
      <c r="Z463" s="1"/>
      <c r="AA463" s="1"/>
      <c r="AB463" s="3"/>
      <c r="AC463" s="84"/>
      <c r="AD463" s="84"/>
      <c r="AE463" s="84"/>
      <c r="AF463" s="85"/>
      <c r="AG463" s="86"/>
      <c r="AH463" s="86"/>
      <c r="AI463" s="86"/>
      <c r="AJ463" s="86"/>
      <c r="AK463" s="87"/>
      <c r="AL463" s="87"/>
      <c r="AM463" s="87"/>
      <c r="AN463" s="87"/>
      <c r="AO463" s="88"/>
      <c r="AP463" s="89"/>
      <c r="AQ463" s="90" t="str">
        <f t="shared" si="113"/>
        <v/>
      </c>
      <c r="AR463" s="91">
        <f t="shared" si="114"/>
        <v>2</v>
      </c>
      <c r="AS463" s="92" t="str">
        <f t="shared" si="115"/>
        <v/>
      </c>
      <c r="AT463" s="93">
        <f t="shared" si="116"/>
        <v>0</v>
      </c>
      <c r="AU463" s="93">
        <f t="shared" si="117"/>
        <v>0</v>
      </c>
      <c r="AV463" s="93" t="str">
        <f t="shared" si="118"/>
        <v>01N</v>
      </c>
      <c r="AW463" s="94" t="str">
        <f t="shared" si="119"/>
        <v/>
      </c>
      <c r="AX463" s="95">
        <f>SUMIF(Calculs!$B$2:$B$34,AW463,Calculs!$C$2:$C$34)</f>
        <v>0</v>
      </c>
      <c r="AY463" s="95">
        <f>IF(K463&lt;&gt;"",IF(LEFT(K463,1)="S", Calculs!$C$55,0),0)</f>
        <v>0</v>
      </c>
      <c r="AZ463" s="95">
        <f>IF(L463&lt;&gt;"",IF(LEFT(L463,1)="S", Calculs!$C$51,0),0)</f>
        <v>0</v>
      </c>
      <c r="BA463" s="95">
        <f>IF(M463&lt;&gt;"",IF(LEFT(M463,1)="S", Calculs!$C$52,0),0)</f>
        <v>0</v>
      </c>
      <c r="BB463" s="96" t="str">
        <f t="shared" si="120"/>
        <v/>
      </c>
      <c r="BC463" s="207" t="str">
        <f t="shared" si="121"/>
        <v/>
      </c>
      <c r="BD463" s="96">
        <f>SUMIF(Calculs!$B$2:$B$34,BB463,Calculs!$C$2:$C$34)</f>
        <v>0</v>
      </c>
      <c r="BE463" s="95">
        <f>IF(Q463&lt;&gt;"",IF(LEFT(Q463,1)="S", Calculs!$C$52,0),0)</f>
        <v>0</v>
      </c>
      <c r="BF463" s="95">
        <f>IF(R463&lt;&gt;"",IF(LEFT(R463,1)="S", Calculs!$C$51,0),0)</f>
        <v>0</v>
      </c>
      <c r="BG463" s="95">
        <f>SUMIF(Calculs!$B$41:$B$46,LEFT(S463,2),Calculs!$C$41:$C$46)</f>
        <v>0</v>
      </c>
      <c r="BH463" s="95">
        <f>IF(T463&lt;&gt;"",IF(LEFT(T463,1)="S", Calculs!$C$48,0),0)</f>
        <v>0</v>
      </c>
      <c r="BI463" s="95">
        <f>IF(W463&lt;&gt;"",IF(LEFT(W463,3)="ETT", Calculs!$C$37,0),0)</f>
        <v>0</v>
      </c>
      <c r="BJ463" s="95">
        <f>IF(X463&lt;&gt;"",IF(LEFT(X463,1)="S", Calculs!$C$51,0),0)</f>
        <v>0</v>
      </c>
      <c r="BK463" s="95">
        <f>IF(Y463&lt;&gt;"",IF(LEFT(Y463,1)="S", Calculs!$C$52,0),0)</f>
        <v>0</v>
      </c>
      <c r="BL463" s="96" t="str">
        <f t="shared" si="122"/>
        <v/>
      </c>
      <c r="BM463" s="95">
        <f>SUMIF(Calculs!$B$32:$B$36,TRIM(BL463),Calculs!$C$32:$C$36)</f>
        <v>0</v>
      </c>
      <c r="BN463" s="95">
        <f>IF(V463&lt;&gt;"",IF(LEFT(V463,1)="S", SUMIF(Calculs!$B$57:$B$61, TRIM(BL463), Calculs!$C$57:$C$61),0),0)</f>
        <v>0</v>
      </c>
      <c r="BO463" s="93" t="str">
        <f t="shared" si="123"/>
        <v>N</v>
      </c>
      <c r="BP463" s="95">
        <f t="shared" si="124"/>
        <v>0</v>
      </c>
      <c r="BQ463" s="95" t="e">
        <f t="shared" si="125"/>
        <v>#VALUE!</v>
      </c>
      <c r="BR463" s="95" t="e">
        <f t="shared" si="126"/>
        <v>#VALUE!</v>
      </c>
    </row>
    <row r="464" spans="1:70" ht="12.75" customHeight="1">
      <c r="A464" s="81"/>
      <c r="B464" s="107"/>
      <c r="C464" s="1"/>
      <c r="D464" s="1"/>
      <c r="E464" s="1"/>
      <c r="F464" s="1"/>
      <c r="G464" s="1"/>
      <c r="H464" s="34"/>
      <c r="I464" s="83"/>
      <c r="J464" s="83"/>
      <c r="K464" s="83"/>
      <c r="L464" s="83"/>
      <c r="M464" s="83"/>
      <c r="N464" s="83"/>
      <c r="O464" s="83"/>
      <c r="P464" s="83"/>
      <c r="Q464" s="83"/>
      <c r="R464" s="1"/>
      <c r="S464" s="84"/>
      <c r="T464" s="84"/>
      <c r="V464" s="84"/>
      <c r="W464" s="83"/>
      <c r="X464" s="83"/>
      <c r="Y464" s="83"/>
      <c r="Z464" s="1"/>
      <c r="AA464" s="1"/>
      <c r="AB464" s="3"/>
      <c r="AC464" s="84"/>
      <c r="AD464" s="84"/>
      <c r="AE464" s="84"/>
      <c r="AF464" s="85"/>
      <c r="AG464" s="86"/>
      <c r="AH464" s="86"/>
      <c r="AI464" s="86"/>
      <c r="AJ464" s="86"/>
      <c r="AK464" s="87"/>
      <c r="AL464" s="87"/>
      <c r="AM464" s="87"/>
      <c r="AN464" s="87"/>
      <c r="AO464" s="88"/>
      <c r="AP464" s="89"/>
      <c r="AQ464" s="90" t="str">
        <f t="shared" si="113"/>
        <v/>
      </c>
      <c r="AR464" s="91">
        <f t="shared" si="114"/>
        <v>2</v>
      </c>
      <c r="AS464" s="92" t="str">
        <f t="shared" si="115"/>
        <v/>
      </c>
      <c r="AT464" s="93">
        <f t="shared" si="116"/>
        <v>0</v>
      </c>
      <c r="AU464" s="93">
        <f t="shared" si="117"/>
        <v>0</v>
      </c>
      <c r="AV464" s="93" t="str">
        <f t="shared" si="118"/>
        <v>01N</v>
      </c>
      <c r="AW464" s="94" t="str">
        <f t="shared" si="119"/>
        <v/>
      </c>
      <c r="AX464" s="95">
        <f>SUMIF(Calculs!$B$2:$B$34,AW464,Calculs!$C$2:$C$34)</f>
        <v>0</v>
      </c>
      <c r="AY464" s="95">
        <f>IF(K464&lt;&gt;"",IF(LEFT(K464,1)="S", Calculs!$C$55,0),0)</f>
        <v>0</v>
      </c>
      <c r="AZ464" s="95">
        <f>IF(L464&lt;&gt;"",IF(LEFT(L464,1)="S", Calculs!$C$51,0),0)</f>
        <v>0</v>
      </c>
      <c r="BA464" s="95">
        <f>IF(M464&lt;&gt;"",IF(LEFT(M464,1)="S", Calculs!$C$52,0),0)</f>
        <v>0</v>
      </c>
      <c r="BB464" s="96" t="str">
        <f t="shared" si="120"/>
        <v/>
      </c>
      <c r="BC464" s="207" t="str">
        <f t="shared" si="121"/>
        <v/>
      </c>
      <c r="BD464" s="96">
        <f>SUMIF(Calculs!$B$2:$B$34,BB464,Calculs!$C$2:$C$34)</f>
        <v>0</v>
      </c>
      <c r="BE464" s="95">
        <f>IF(Q464&lt;&gt;"",IF(LEFT(Q464,1)="S", Calculs!$C$52,0),0)</f>
        <v>0</v>
      </c>
      <c r="BF464" s="95">
        <f>IF(R464&lt;&gt;"",IF(LEFT(R464,1)="S", Calculs!$C$51,0),0)</f>
        <v>0</v>
      </c>
      <c r="BG464" s="95">
        <f>SUMIF(Calculs!$B$41:$B$46,LEFT(S464,2),Calculs!$C$41:$C$46)</f>
        <v>0</v>
      </c>
      <c r="BH464" s="95">
        <f>IF(T464&lt;&gt;"",IF(LEFT(T464,1)="S", Calculs!$C$48,0),0)</f>
        <v>0</v>
      </c>
      <c r="BI464" s="95">
        <f>IF(W464&lt;&gt;"",IF(LEFT(W464,3)="ETT", Calculs!$C$37,0),0)</f>
        <v>0</v>
      </c>
      <c r="BJ464" s="95">
        <f>IF(X464&lt;&gt;"",IF(LEFT(X464,1)="S", Calculs!$C$51,0),0)</f>
        <v>0</v>
      </c>
      <c r="BK464" s="95">
        <f>IF(Y464&lt;&gt;"",IF(LEFT(Y464,1)="S", Calculs!$C$52,0),0)</f>
        <v>0</v>
      </c>
      <c r="BL464" s="96" t="str">
        <f t="shared" si="122"/>
        <v/>
      </c>
      <c r="BM464" s="95">
        <f>SUMIF(Calculs!$B$32:$B$36,TRIM(BL464),Calculs!$C$32:$C$36)</f>
        <v>0</v>
      </c>
      <c r="BN464" s="95">
        <f>IF(V464&lt;&gt;"",IF(LEFT(V464,1)="S", SUMIF(Calculs!$B$57:$B$61, TRIM(BL464), Calculs!$C$57:$C$61),0),0)</f>
        <v>0</v>
      </c>
      <c r="BO464" s="93" t="str">
        <f t="shared" si="123"/>
        <v>N</v>
      </c>
      <c r="BP464" s="95">
        <f t="shared" si="124"/>
        <v>0</v>
      </c>
      <c r="BQ464" s="95" t="e">
        <f t="shared" si="125"/>
        <v>#VALUE!</v>
      </c>
      <c r="BR464" s="95" t="e">
        <f t="shared" si="126"/>
        <v>#VALUE!</v>
      </c>
    </row>
    <row r="465" spans="1:70" ht="12.75" customHeight="1">
      <c r="A465" s="81"/>
      <c r="B465" s="107"/>
      <c r="C465" s="1"/>
      <c r="D465" s="1"/>
      <c r="E465" s="1"/>
      <c r="F465" s="1"/>
      <c r="G465" s="1"/>
      <c r="H465" s="34"/>
      <c r="I465" s="83"/>
      <c r="J465" s="83"/>
      <c r="K465" s="83"/>
      <c r="L465" s="83"/>
      <c r="M465" s="83"/>
      <c r="N465" s="83"/>
      <c r="O465" s="83"/>
      <c r="P465" s="83"/>
      <c r="Q465" s="83"/>
      <c r="R465" s="1"/>
      <c r="S465" s="84"/>
      <c r="T465" s="84"/>
      <c r="V465" s="84"/>
      <c r="W465" s="83"/>
      <c r="X465" s="83"/>
      <c r="Y465" s="83"/>
      <c r="Z465" s="1"/>
      <c r="AA465" s="1"/>
      <c r="AB465" s="3"/>
      <c r="AC465" s="84"/>
      <c r="AD465" s="84"/>
      <c r="AE465" s="84"/>
      <c r="AF465" s="85"/>
      <c r="AG465" s="86"/>
      <c r="AH465" s="86"/>
      <c r="AI465" s="86"/>
      <c r="AJ465" s="86"/>
      <c r="AK465" s="87"/>
      <c r="AL465" s="87"/>
      <c r="AM465" s="87"/>
      <c r="AN465" s="87"/>
      <c r="AO465" s="88"/>
      <c r="AP465" s="89"/>
      <c r="AQ465" s="90" t="str">
        <f t="shared" si="113"/>
        <v/>
      </c>
      <c r="AR465" s="91">
        <f t="shared" si="114"/>
        <v>2</v>
      </c>
      <c r="AS465" s="92" t="str">
        <f t="shared" si="115"/>
        <v/>
      </c>
      <c r="AT465" s="93">
        <f t="shared" si="116"/>
        <v>0</v>
      </c>
      <c r="AU465" s="93">
        <f t="shared" si="117"/>
        <v>0</v>
      </c>
      <c r="AV465" s="93" t="str">
        <f t="shared" si="118"/>
        <v>01N</v>
      </c>
      <c r="AW465" s="94" t="str">
        <f t="shared" si="119"/>
        <v/>
      </c>
      <c r="AX465" s="95">
        <f>SUMIF(Calculs!$B$2:$B$34,AW465,Calculs!$C$2:$C$34)</f>
        <v>0</v>
      </c>
      <c r="AY465" s="95">
        <f>IF(K465&lt;&gt;"",IF(LEFT(K465,1)="S", Calculs!$C$55,0),0)</f>
        <v>0</v>
      </c>
      <c r="AZ465" s="95">
        <f>IF(L465&lt;&gt;"",IF(LEFT(L465,1)="S", Calculs!$C$51,0),0)</f>
        <v>0</v>
      </c>
      <c r="BA465" s="95">
        <f>IF(M465&lt;&gt;"",IF(LEFT(M465,1)="S", Calculs!$C$52,0),0)</f>
        <v>0</v>
      </c>
      <c r="BB465" s="96" t="str">
        <f t="shared" si="120"/>
        <v/>
      </c>
      <c r="BC465" s="207" t="str">
        <f t="shared" si="121"/>
        <v/>
      </c>
      <c r="BD465" s="96">
        <f>SUMIF(Calculs!$B$2:$B$34,BB465,Calculs!$C$2:$C$34)</f>
        <v>0</v>
      </c>
      <c r="BE465" s="95">
        <f>IF(Q465&lt;&gt;"",IF(LEFT(Q465,1)="S", Calculs!$C$52,0),0)</f>
        <v>0</v>
      </c>
      <c r="BF465" s="95">
        <f>IF(R465&lt;&gt;"",IF(LEFT(R465,1)="S", Calculs!$C$51,0),0)</f>
        <v>0</v>
      </c>
      <c r="BG465" s="95">
        <f>SUMIF(Calculs!$B$41:$B$46,LEFT(S465,2),Calculs!$C$41:$C$46)</f>
        <v>0</v>
      </c>
      <c r="BH465" s="95">
        <f>IF(T465&lt;&gt;"",IF(LEFT(T465,1)="S", Calculs!$C$48,0),0)</f>
        <v>0</v>
      </c>
      <c r="BI465" s="95">
        <f>IF(W465&lt;&gt;"",IF(LEFT(W465,3)="ETT", Calculs!$C$37,0),0)</f>
        <v>0</v>
      </c>
      <c r="BJ465" s="95">
        <f>IF(X465&lt;&gt;"",IF(LEFT(X465,1)="S", Calculs!$C$51,0),0)</f>
        <v>0</v>
      </c>
      <c r="BK465" s="95">
        <f>IF(Y465&lt;&gt;"",IF(LEFT(Y465,1)="S", Calculs!$C$52,0),0)</f>
        <v>0</v>
      </c>
      <c r="BL465" s="96" t="str">
        <f t="shared" si="122"/>
        <v/>
      </c>
      <c r="BM465" s="95">
        <f>SUMIF(Calculs!$B$32:$B$36,TRIM(BL465),Calculs!$C$32:$C$36)</f>
        <v>0</v>
      </c>
      <c r="BN465" s="95">
        <f>IF(V465&lt;&gt;"",IF(LEFT(V465,1)="S", SUMIF(Calculs!$B$57:$B$61, TRIM(BL465), Calculs!$C$57:$C$61),0),0)</f>
        <v>0</v>
      </c>
      <c r="BO465" s="93" t="str">
        <f t="shared" si="123"/>
        <v>N</v>
      </c>
      <c r="BP465" s="95">
        <f t="shared" si="124"/>
        <v>0</v>
      </c>
      <c r="BQ465" s="95" t="e">
        <f t="shared" si="125"/>
        <v>#VALUE!</v>
      </c>
      <c r="BR465" s="95" t="e">
        <f t="shared" si="126"/>
        <v>#VALUE!</v>
      </c>
    </row>
    <row r="466" spans="1:70" ht="12.75" customHeight="1">
      <c r="A466" s="81"/>
      <c r="B466" s="107"/>
      <c r="C466" s="1"/>
      <c r="D466" s="1"/>
      <c r="E466" s="1"/>
      <c r="F466" s="1"/>
      <c r="G466" s="1"/>
      <c r="H466" s="34"/>
      <c r="I466" s="83"/>
      <c r="J466" s="83"/>
      <c r="K466" s="83"/>
      <c r="L466" s="83"/>
      <c r="M466" s="83"/>
      <c r="N466" s="83"/>
      <c r="O466" s="83"/>
      <c r="P466" s="83"/>
      <c r="Q466" s="83"/>
      <c r="R466" s="1"/>
      <c r="S466" s="84"/>
      <c r="T466" s="84"/>
      <c r="V466" s="84"/>
      <c r="W466" s="83"/>
      <c r="X466" s="83"/>
      <c r="Y466" s="83"/>
      <c r="Z466" s="1"/>
      <c r="AA466" s="1"/>
      <c r="AB466" s="3"/>
      <c r="AC466" s="84"/>
      <c r="AD466" s="84"/>
      <c r="AE466" s="84"/>
      <c r="AF466" s="85"/>
      <c r="AG466" s="86"/>
      <c r="AH466" s="86"/>
      <c r="AI466" s="86"/>
      <c r="AJ466" s="86"/>
      <c r="AK466" s="87"/>
      <c r="AL466" s="87"/>
      <c r="AM466" s="87"/>
      <c r="AN466" s="87"/>
      <c r="AO466" s="88"/>
      <c r="AP466" s="89"/>
      <c r="AQ466" s="90" t="str">
        <f t="shared" si="113"/>
        <v/>
      </c>
      <c r="AR466" s="91">
        <f t="shared" si="114"/>
        <v>2</v>
      </c>
      <c r="AS466" s="92" t="str">
        <f t="shared" si="115"/>
        <v/>
      </c>
      <c r="AT466" s="93">
        <f t="shared" si="116"/>
        <v>0</v>
      </c>
      <c r="AU466" s="93">
        <f t="shared" si="117"/>
        <v>0</v>
      </c>
      <c r="AV466" s="93" t="str">
        <f t="shared" si="118"/>
        <v>01N</v>
      </c>
      <c r="AW466" s="94" t="str">
        <f t="shared" si="119"/>
        <v/>
      </c>
      <c r="AX466" s="95">
        <f>SUMIF(Calculs!$B$2:$B$34,AW466,Calculs!$C$2:$C$34)</f>
        <v>0</v>
      </c>
      <c r="AY466" s="95">
        <f>IF(K466&lt;&gt;"",IF(LEFT(K466,1)="S", Calculs!$C$55,0),0)</f>
        <v>0</v>
      </c>
      <c r="AZ466" s="95">
        <f>IF(L466&lt;&gt;"",IF(LEFT(L466,1)="S", Calculs!$C$51,0),0)</f>
        <v>0</v>
      </c>
      <c r="BA466" s="95">
        <f>IF(M466&lt;&gt;"",IF(LEFT(M466,1)="S", Calculs!$C$52,0),0)</f>
        <v>0</v>
      </c>
      <c r="BB466" s="96" t="str">
        <f t="shared" si="120"/>
        <v/>
      </c>
      <c r="BC466" s="207" t="str">
        <f t="shared" si="121"/>
        <v/>
      </c>
      <c r="BD466" s="96">
        <f>SUMIF(Calculs!$B$2:$B$34,BB466,Calculs!$C$2:$C$34)</f>
        <v>0</v>
      </c>
      <c r="BE466" s="95">
        <f>IF(Q466&lt;&gt;"",IF(LEFT(Q466,1)="S", Calculs!$C$52,0),0)</f>
        <v>0</v>
      </c>
      <c r="BF466" s="95">
        <f>IF(R466&lt;&gt;"",IF(LEFT(R466,1)="S", Calculs!$C$51,0),0)</f>
        <v>0</v>
      </c>
      <c r="BG466" s="95">
        <f>SUMIF(Calculs!$B$41:$B$46,LEFT(S466,2),Calculs!$C$41:$C$46)</f>
        <v>0</v>
      </c>
      <c r="BH466" s="95">
        <f>IF(T466&lt;&gt;"",IF(LEFT(T466,1)="S", Calculs!$C$48,0),0)</f>
        <v>0</v>
      </c>
      <c r="BI466" s="95">
        <f>IF(W466&lt;&gt;"",IF(LEFT(W466,3)="ETT", Calculs!$C$37,0),0)</f>
        <v>0</v>
      </c>
      <c r="BJ466" s="95">
        <f>IF(X466&lt;&gt;"",IF(LEFT(X466,1)="S", Calculs!$C$51,0),0)</f>
        <v>0</v>
      </c>
      <c r="BK466" s="95">
        <f>IF(Y466&lt;&gt;"",IF(LEFT(Y466,1)="S", Calculs!$C$52,0),0)</f>
        <v>0</v>
      </c>
      <c r="BL466" s="96" t="str">
        <f t="shared" si="122"/>
        <v/>
      </c>
      <c r="BM466" s="95">
        <f>SUMIF(Calculs!$B$32:$B$36,TRIM(BL466),Calculs!$C$32:$C$36)</f>
        <v>0</v>
      </c>
      <c r="BN466" s="95">
        <f>IF(V466&lt;&gt;"",IF(LEFT(V466,1)="S", SUMIF(Calculs!$B$57:$B$61, TRIM(BL466), Calculs!$C$57:$C$61),0),0)</f>
        <v>0</v>
      </c>
      <c r="BO466" s="93" t="str">
        <f t="shared" si="123"/>
        <v>N</v>
      </c>
      <c r="BP466" s="95">
        <f t="shared" si="124"/>
        <v>0</v>
      </c>
      <c r="BQ466" s="95" t="e">
        <f t="shared" si="125"/>
        <v>#VALUE!</v>
      </c>
      <c r="BR466" s="95" t="e">
        <f t="shared" si="126"/>
        <v>#VALUE!</v>
      </c>
    </row>
    <row r="467" spans="1:70" ht="12.75" customHeight="1">
      <c r="A467" s="81"/>
      <c r="B467" s="107"/>
      <c r="C467" s="1"/>
      <c r="D467" s="1"/>
      <c r="E467" s="1"/>
      <c r="F467" s="1"/>
      <c r="G467" s="1"/>
      <c r="H467" s="34"/>
      <c r="I467" s="83"/>
      <c r="J467" s="83"/>
      <c r="K467" s="83"/>
      <c r="L467" s="83"/>
      <c r="M467" s="83"/>
      <c r="N467" s="83"/>
      <c r="O467" s="83"/>
      <c r="P467" s="83"/>
      <c r="Q467" s="83"/>
      <c r="R467" s="1"/>
      <c r="S467" s="84"/>
      <c r="T467" s="84"/>
      <c r="V467" s="84"/>
      <c r="W467" s="83"/>
      <c r="X467" s="83"/>
      <c r="Y467" s="83"/>
      <c r="Z467" s="1"/>
      <c r="AA467" s="1"/>
      <c r="AB467" s="3"/>
      <c r="AC467" s="84"/>
      <c r="AD467" s="84"/>
      <c r="AE467" s="84"/>
      <c r="AF467" s="85"/>
      <c r="AG467" s="86"/>
      <c r="AH467" s="86"/>
      <c r="AI467" s="86"/>
      <c r="AJ467" s="86"/>
      <c r="AK467" s="87"/>
      <c r="AL467" s="87"/>
      <c r="AM467" s="87"/>
      <c r="AN467" s="87"/>
      <c r="AO467" s="88"/>
      <c r="AP467" s="89"/>
      <c r="AQ467" s="90" t="str">
        <f t="shared" si="113"/>
        <v/>
      </c>
      <c r="AR467" s="91">
        <f t="shared" si="114"/>
        <v>2</v>
      </c>
      <c r="AS467" s="92" t="str">
        <f t="shared" si="115"/>
        <v/>
      </c>
      <c r="AT467" s="93">
        <f t="shared" si="116"/>
        <v>0</v>
      </c>
      <c r="AU467" s="93">
        <f t="shared" si="117"/>
        <v>0</v>
      </c>
      <c r="AV467" s="93" t="str">
        <f t="shared" si="118"/>
        <v>01N</v>
      </c>
      <c r="AW467" s="94" t="str">
        <f t="shared" si="119"/>
        <v/>
      </c>
      <c r="AX467" s="95">
        <f>SUMIF(Calculs!$B$2:$B$34,AW467,Calculs!$C$2:$C$34)</f>
        <v>0</v>
      </c>
      <c r="AY467" s="95">
        <f>IF(K467&lt;&gt;"",IF(LEFT(K467,1)="S", Calculs!$C$55,0),0)</f>
        <v>0</v>
      </c>
      <c r="AZ467" s="95">
        <f>IF(L467&lt;&gt;"",IF(LEFT(L467,1)="S", Calculs!$C$51,0),0)</f>
        <v>0</v>
      </c>
      <c r="BA467" s="95">
        <f>IF(M467&lt;&gt;"",IF(LEFT(M467,1)="S", Calculs!$C$52,0),0)</f>
        <v>0</v>
      </c>
      <c r="BB467" s="96" t="str">
        <f t="shared" si="120"/>
        <v/>
      </c>
      <c r="BC467" s="207" t="str">
        <f t="shared" si="121"/>
        <v/>
      </c>
      <c r="BD467" s="96">
        <f>SUMIF(Calculs!$B$2:$B$34,BB467,Calculs!$C$2:$C$34)</f>
        <v>0</v>
      </c>
      <c r="BE467" s="95">
        <f>IF(Q467&lt;&gt;"",IF(LEFT(Q467,1)="S", Calculs!$C$52,0),0)</f>
        <v>0</v>
      </c>
      <c r="BF467" s="95">
        <f>IF(R467&lt;&gt;"",IF(LEFT(R467,1)="S", Calculs!$C$51,0),0)</f>
        <v>0</v>
      </c>
      <c r="BG467" s="95">
        <f>SUMIF(Calculs!$B$41:$B$46,LEFT(S467,2),Calculs!$C$41:$C$46)</f>
        <v>0</v>
      </c>
      <c r="BH467" s="95">
        <f>IF(T467&lt;&gt;"",IF(LEFT(T467,1)="S", Calculs!$C$48,0),0)</f>
        <v>0</v>
      </c>
      <c r="BI467" s="95">
        <f>IF(W467&lt;&gt;"",IF(LEFT(W467,3)="ETT", Calculs!$C$37,0),0)</f>
        <v>0</v>
      </c>
      <c r="BJ467" s="95">
        <f>IF(X467&lt;&gt;"",IF(LEFT(X467,1)="S", Calculs!$C$51,0),0)</f>
        <v>0</v>
      </c>
      <c r="BK467" s="95">
        <f>IF(Y467&lt;&gt;"",IF(LEFT(Y467,1)="S", Calculs!$C$52,0),0)</f>
        <v>0</v>
      </c>
      <c r="BL467" s="96" t="str">
        <f t="shared" si="122"/>
        <v/>
      </c>
      <c r="BM467" s="95">
        <f>SUMIF(Calculs!$B$32:$B$36,TRIM(BL467),Calculs!$C$32:$C$36)</f>
        <v>0</v>
      </c>
      <c r="BN467" s="95">
        <f>IF(V467&lt;&gt;"",IF(LEFT(V467,1)="S", SUMIF(Calculs!$B$57:$B$61, TRIM(BL467), Calculs!$C$57:$C$61),0),0)</f>
        <v>0</v>
      </c>
      <c r="BO467" s="93" t="str">
        <f t="shared" si="123"/>
        <v>N</v>
      </c>
      <c r="BP467" s="95">
        <f t="shared" si="124"/>
        <v>0</v>
      </c>
      <c r="BQ467" s="95" t="e">
        <f t="shared" si="125"/>
        <v>#VALUE!</v>
      </c>
      <c r="BR467" s="95" t="e">
        <f t="shared" si="126"/>
        <v>#VALUE!</v>
      </c>
    </row>
    <row r="468" spans="1:70" ht="12.75" customHeight="1">
      <c r="A468" s="81"/>
      <c r="B468" s="107"/>
      <c r="C468" s="1"/>
      <c r="D468" s="1"/>
      <c r="E468" s="1"/>
      <c r="F468" s="1"/>
      <c r="G468" s="1"/>
      <c r="H468" s="34"/>
      <c r="I468" s="83"/>
      <c r="J468" s="83"/>
      <c r="K468" s="83"/>
      <c r="L468" s="83"/>
      <c r="M468" s="83"/>
      <c r="N468" s="83"/>
      <c r="O468" s="83"/>
      <c r="P468" s="83"/>
      <c r="Q468" s="83"/>
      <c r="R468" s="1"/>
      <c r="S468" s="84"/>
      <c r="T468" s="84"/>
      <c r="V468" s="84"/>
      <c r="W468" s="83"/>
      <c r="X468" s="83"/>
      <c r="Y468" s="83"/>
      <c r="Z468" s="1"/>
      <c r="AA468" s="1"/>
      <c r="AB468" s="3"/>
      <c r="AC468" s="84"/>
      <c r="AD468" s="84"/>
      <c r="AE468" s="84"/>
      <c r="AF468" s="85"/>
      <c r="AG468" s="86"/>
      <c r="AH468" s="86"/>
      <c r="AI468" s="86"/>
      <c r="AJ468" s="86"/>
      <c r="AK468" s="87"/>
      <c r="AL468" s="87"/>
      <c r="AM468" s="87"/>
      <c r="AN468" s="87"/>
      <c r="AO468" s="88"/>
      <c r="AP468" s="89"/>
      <c r="AQ468" s="90" t="str">
        <f t="shared" si="113"/>
        <v/>
      </c>
      <c r="AR468" s="91">
        <f t="shared" si="114"/>
        <v>2</v>
      </c>
      <c r="AS468" s="92" t="str">
        <f t="shared" si="115"/>
        <v/>
      </c>
      <c r="AT468" s="93">
        <f t="shared" si="116"/>
        <v>0</v>
      </c>
      <c r="AU468" s="93">
        <f t="shared" si="117"/>
        <v>0</v>
      </c>
      <c r="AV468" s="93" t="str">
        <f t="shared" si="118"/>
        <v>01N</v>
      </c>
      <c r="AW468" s="94" t="str">
        <f t="shared" si="119"/>
        <v/>
      </c>
      <c r="AX468" s="95">
        <f>SUMIF(Calculs!$B$2:$B$34,AW468,Calculs!$C$2:$C$34)</f>
        <v>0</v>
      </c>
      <c r="AY468" s="95">
        <f>IF(K468&lt;&gt;"",IF(LEFT(K468,1)="S", Calculs!$C$55,0),0)</f>
        <v>0</v>
      </c>
      <c r="AZ468" s="95">
        <f>IF(L468&lt;&gt;"",IF(LEFT(L468,1)="S", Calculs!$C$51,0),0)</f>
        <v>0</v>
      </c>
      <c r="BA468" s="95">
        <f>IF(M468&lt;&gt;"",IF(LEFT(M468,1)="S", Calculs!$C$52,0),0)</f>
        <v>0</v>
      </c>
      <c r="BB468" s="96" t="str">
        <f t="shared" si="120"/>
        <v/>
      </c>
      <c r="BC468" s="207" t="str">
        <f t="shared" si="121"/>
        <v/>
      </c>
      <c r="BD468" s="96">
        <f>SUMIF(Calculs!$B$2:$B$34,BB468,Calculs!$C$2:$C$34)</f>
        <v>0</v>
      </c>
      <c r="BE468" s="95">
        <f>IF(Q468&lt;&gt;"",IF(LEFT(Q468,1)="S", Calculs!$C$52,0),0)</f>
        <v>0</v>
      </c>
      <c r="BF468" s="95">
        <f>IF(R468&lt;&gt;"",IF(LEFT(R468,1)="S", Calculs!$C$51,0),0)</f>
        <v>0</v>
      </c>
      <c r="BG468" s="95">
        <f>SUMIF(Calculs!$B$41:$B$46,LEFT(S468,2),Calculs!$C$41:$C$46)</f>
        <v>0</v>
      </c>
      <c r="BH468" s="95">
        <f>IF(T468&lt;&gt;"",IF(LEFT(T468,1)="S", Calculs!$C$48,0),0)</f>
        <v>0</v>
      </c>
      <c r="BI468" s="95">
        <f>IF(W468&lt;&gt;"",IF(LEFT(W468,3)="ETT", Calculs!$C$37,0),0)</f>
        <v>0</v>
      </c>
      <c r="BJ468" s="95">
        <f>IF(X468&lt;&gt;"",IF(LEFT(X468,1)="S", Calculs!$C$51,0),0)</f>
        <v>0</v>
      </c>
      <c r="BK468" s="95">
        <f>IF(Y468&lt;&gt;"",IF(LEFT(Y468,1)="S", Calculs!$C$52,0),0)</f>
        <v>0</v>
      </c>
      <c r="BL468" s="96" t="str">
        <f t="shared" si="122"/>
        <v/>
      </c>
      <c r="BM468" s="95">
        <f>SUMIF(Calculs!$B$32:$B$36,TRIM(BL468),Calculs!$C$32:$C$36)</f>
        <v>0</v>
      </c>
      <c r="BN468" s="95">
        <f>IF(V468&lt;&gt;"",IF(LEFT(V468,1)="S", SUMIF(Calculs!$B$57:$B$61, TRIM(BL468), Calculs!$C$57:$C$61),0),0)</f>
        <v>0</v>
      </c>
      <c r="BO468" s="93" t="str">
        <f t="shared" si="123"/>
        <v>N</v>
      </c>
      <c r="BP468" s="95">
        <f t="shared" si="124"/>
        <v>0</v>
      </c>
      <c r="BQ468" s="95" t="e">
        <f t="shared" si="125"/>
        <v>#VALUE!</v>
      </c>
      <c r="BR468" s="95" t="e">
        <f t="shared" si="126"/>
        <v>#VALUE!</v>
      </c>
    </row>
    <row r="469" spans="1:70" ht="12.75" customHeight="1">
      <c r="A469" s="81"/>
      <c r="B469" s="107"/>
      <c r="C469" s="1"/>
      <c r="D469" s="1"/>
      <c r="E469" s="1"/>
      <c r="F469" s="1"/>
      <c r="G469" s="1"/>
      <c r="H469" s="34"/>
      <c r="I469" s="83"/>
      <c r="J469" s="83"/>
      <c r="K469" s="83"/>
      <c r="L469" s="83"/>
      <c r="M469" s="83"/>
      <c r="N469" s="83"/>
      <c r="O469" s="83"/>
      <c r="P469" s="83"/>
      <c r="Q469" s="83"/>
      <c r="R469" s="1"/>
      <c r="S469" s="84"/>
      <c r="T469" s="84"/>
      <c r="V469" s="84"/>
      <c r="W469" s="83"/>
      <c r="X469" s="83"/>
      <c r="Y469" s="83"/>
      <c r="Z469" s="1"/>
      <c r="AA469" s="1"/>
      <c r="AB469" s="3"/>
      <c r="AC469" s="84"/>
      <c r="AD469" s="84"/>
      <c r="AE469" s="84"/>
      <c r="AF469" s="85"/>
      <c r="AG469" s="86"/>
      <c r="AH469" s="86"/>
      <c r="AI469" s="86"/>
      <c r="AJ469" s="86"/>
      <c r="AK469" s="87"/>
      <c r="AL469" s="87"/>
      <c r="AM469" s="87"/>
      <c r="AN469" s="87"/>
      <c r="AO469" s="88"/>
      <c r="AP469" s="89"/>
      <c r="AQ469" s="90" t="str">
        <f t="shared" si="113"/>
        <v/>
      </c>
      <c r="AR469" s="91">
        <f t="shared" si="114"/>
        <v>2</v>
      </c>
      <c r="AS469" s="92" t="str">
        <f t="shared" si="115"/>
        <v/>
      </c>
      <c r="AT469" s="93">
        <f t="shared" si="116"/>
        <v>0</v>
      </c>
      <c r="AU469" s="93">
        <f t="shared" si="117"/>
        <v>0</v>
      </c>
      <c r="AV469" s="93" t="str">
        <f t="shared" si="118"/>
        <v>01N</v>
      </c>
      <c r="AW469" s="94" t="str">
        <f t="shared" si="119"/>
        <v/>
      </c>
      <c r="AX469" s="95">
        <f>SUMIF(Calculs!$B$2:$B$34,AW469,Calculs!$C$2:$C$34)</f>
        <v>0</v>
      </c>
      <c r="AY469" s="95">
        <f>IF(K469&lt;&gt;"",IF(LEFT(K469,1)="S", Calculs!$C$55,0),0)</f>
        <v>0</v>
      </c>
      <c r="AZ469" s="95">
        <f>IF(L469&lt;&gt;"",IF(LEFT(L469,1)="S", Calculs!$C$51,0),0)</f>
        <v>0</v>
      </c>
      <c r="BA469" s="95">
        <f>IF(M469&lt;&gt;"",IF(LEFT(M469,1)="S", Calculs!$C$52,0),0)</f>
        <v>0</v>
      </c>
      <c r="BB469" s="96" t="str">
        <f t="shared" si="120"/>
        <v/>
      </c>
      <c r="BC469" s="207" t="str">
        <f t="shared" si="121"/>
        <v/>
      </c>
      <c r="BD469" s="96">
        <f>SUMIF(Calculs!$B$2:$B$34,BB469,Calculs!$C$2:$C$34)</f>
        <v>0</v>
      </c>
      <c r="BE469" s="95">
        <f>IF(Q469&lt;&gt;"",IF(LEFT(Q469,1)="S", Calculs!$C$52,0),0)</f>
        <v>0</v>
      </c>
      <c r="BF469" s="95">
        <f>IF(R469&lt;&gt;"",IF(LEFT(R469,1)="S", Calculs!$C$51,0),0)</f>
        <v>0</v>
      </c>
      <c r="BG469" s="95">
        <f>SUMIF(Calculs!$B$41:$B$46,LEFT(S469,2),Calculs!$C$41:$C$46)</f>
        <v>0</v>
      </c>
      <c r="BH469" s="95">
        <f>IF(T469&lt;&gt;"",IF(LEFT(T469,1)="S", Calculs!$C$48,0),0)</f>
        <v>0</v>
      </c>
      <c r="BI469" s="95">
        <f>IF(W469&lt;&gt;"",IF(LEFT(W469,3)="ETT", Calculs!$C$37,0),0)</f>
        <v>0</v>
      </c>
      <c r="BJ469" s="95">
        <f>IF(X469&lt;&gt;"",IF(LEFT(X469,1)="S", Calculs!$C$51,0),0)</f>
        <v>0</v>
      </c>
      <c r="BK469" s="95">
        <f>IF(Y469&lt;&gt;"",IF(LEFT(Y469,1)="S", Calculs!$C$52,0),0)</f>
        <v>0</v>
      </c>
      <c r="BL469" s="96" t="str">
        <f t="shared" si="122"/>
        <v/>
      </c>
      <c r="BM469" s="95">
        <f>SUMIF(Calculs!$B$32:$B$36,TRIM(BL469),Calculs!$C$32:$C$36)</f>
        <v>0</v>
      </c>
      <c r="BN469" s="95">
        <f>IF(V469&lt;&gt;"",IF(LEFT(V469,1)="S", SUMIF(Calculs!$B$57:$B$61, TRIM(BL469), Calculs!$C$57:$C$61),0),0)</f>
        <v>0</v>
      </c>
      <c r="BO469" s="93" t="str">
        <f t="shared" si="123"/>
        <v>N</v>
      </c>
      <c r="BP469" s="95">
        <f t="shared" si="124"/>
        <v>0</v>
      </c>
      <c r="BQ469" s="95" t="e">
        <f t="shared" si="125"/>
        <v>#VALUE!</v>
      </c>
      <c r="BR469" s="95" t="e">
        <f t="shared" si="126"/>
        <v>#VALUE!</v>
      </c>
    </row>
    <row r="470" spans="1:70" ht="12.75" customHeight="1">
      <c r="A470" s="81"/>
      <c r="B470" s="107"/>
      <c r="C470" s="1"/>
      <c r="D470" s="1"/>
      <c r="E470" s="1"/>
      <c r="F470" s="1"/>
      <c r="G470" s="1"/>
      <c r="H470" s="34"/>
      <c r="I470" s="83"/>
      <c r="J470" s="83"/>
      <c r="K470" s="83"/>
      <c r="L470" s="83"/>
      <c r="M470" s="83"/>
      <c r="N470" s="83"/>
      <c r="O470" s="83"/>
      <c r="P470" s="83"/>
      <c r="Q470" s="83"/>
      <c r="R470" s="1"/>
      <c r="S470" s="84"/>
      <c r="T470" s="84"/>
      <c r="V470" s="84"/>
      <c r="W470" s="83"/>
      <c r="X470" s="83"/>
      <c r="Y470" s="83"/>
      <c r="Z470" s="1"/>
      <c r="AA470" s="1"/>
      <c r="AB470" s="3"/>
      <c r="AC470" s="84"/>
      <c r="AD470" s="84"/>
      <c r="AE470" s="84"/>
      <c r="AF470" s="85"/>
      <c r="AG470" s="86"/>
      <c r="AH470" s="86"/>
      <c r="AI470" s="86"/>
      <c r="AJ470" s="86"/>
      <c r="AK470" s="87"/>
      <c r="AL470" s="87"/>
      <c r="AM470" s="87"/>
      <c r="AN470" s="87"/>
      <c r="AO470" s="88"/>
      <c r="AP470" s="89"/>
      <c r="AQ470" s="90" t="str">
        <f t="shared" si="113"/>
        <v/>
      </c>
      <c r="AR470" s="91">
        <f t="shared" si="114"/>
        <v>2</v>
      </c>
      <c r="AS470" s="92" t="str">
        <f t="shared" si="115"/>
        <v/>
      </c>
      <c r="AT470" s="93">
        <f t="shared" si="116"/>
        <v>0</v>
      </c>
      <c r="AU470" s="93">
        <f t="shared" si="117"/>
        <v>0</v>
      </c>
      <c r="AV470" s="93" t="str">
        <f t="shared" si="118"/>
        <v>01N</v>
      </c>
      <c r="AW470" s="94" t="str">
        <f t="shared" si="119"/>
        <v/>
      </c>
      <c r="AX470" s="95">
        <f>SUMIF(Calculs!$B$2:$B$34,AW470,Calculs!$C$2:$C$34)</f>
        <v>0</v>
      </c>
      <c r="AY470" s="95">
        <f>IF(K470&lt;&gt;"",IF(LEFT(K470,1)="S", Calculs!$C$55,0),0)</f>
        <v>0</v>
      </c>
      <c r="AZ470" s="95">
        <f>IF(L470&lt;&gt;"",IF(LEFT(L470,1)="S", Calculs!$C$51,0),0)</f>
        <v>0</v>
      </c>
      <c r="BA470" s="95">
        <f>IF(M470&lt;&gt;"",IF(LEFT(M470,1)="S", Calculs!$C$52,0),0)</f>
        <v>0</v>
      </c>
      <c r="BB470" s="96" t="str">
        <f t="shared" si="120"/>
        <v/>
      </c>
      <c r="BC470" s="207" t="str">
        <f t="shared" si="121"/>
        <v/>
      </c>
      <c r="BD470" s="96">
        <f>SUMIF(Calculs!$B$2:$B$34,BB470,Calculs!$C$2:$C$34)</f>
        <v>0</v>
      </c>
      <c r="BE470" s="95">
        <f>IF(Q470&lt;&gt;"",IF(LEFT(Q470,1)="S", Calculs!$C$52,0),0)</f>
        <v>0</v>
      </c>
      <c r="BF470" s="95">
        <f>IF(R470&lt;&gt;"",IF(LEFT(R470,1)="S", Calculs!$C$51,0),0)</f>
        <v>0</v>
      </c>
      <c r="BG470" s="95">
        <f>SUMIF(Calculs!$B$41:$B$46,LEFT(S470,2),Calculs!$C$41:$C$46)</f>
        <v>0</v>
      </c>
      <c r="BH470" s="95">
        <f>IF(T470&lt;&gt;"",IF(LEFT(T470,1)="S", Calculs!$C$48,0),0)</f>
        <v>0</v>
      </c>
      <c r="BI470" s="95">
        <f>IF(W470&lt;&gt;"",IF(LEFT(W470,3)="ETT", Calculs!$C$37,0),0)</f>
        <v>0</v>
      </c>
      <c r="BJ470" s="95">
        <f>IF(X470&lt;&gt;"",IF(LEFT(X470,1)="S", Calculs!$C$51,0),0)</f>
        <v>0</v>
      </c>
      <c r="BK470" s="95">
        <f>IF(Y470&lt;&gt;"",IF(LEFT(Y470,1)="S", Calculs!$C$52,0),0)</f>
        <v>0</v>
      </c>
      <c r="BL470" s="96" t="str">
        <f t="shared" si="122"/>
        <v/>
      </c>
      <c r="BM470" s="95">
        <f>SUMIF(Calculs!$B$32:$B$36,TRIM(BL470),Calculs!$C$32:$C$36)</f>
        <v>0</v>
      </c>
      <c r="BN470" s="95">
        <f>IF(V470&lt;&gt;"",IF(LEFT(V470,1)="S", SUMIF(Calculs!$B$57:$B$61, TRIM(BL470), Calculs!$C$57:$C$61),0),0)</f>
        <v>0</v>
      </c>
      <c r="BO470" s="93" t="str">
        <f t="shared" si="123"/>
        <v>N</v>
      </c>
      <c r="BP470" s="95">
        <f t="shared" si="124"/>
        <v>0</v>
      </c>
      <c r="BQ470" s="95" t="e">
        <f t="shared" si="125"/>
        <v>#VALUE!</v>
      </c>
      <c r="BR470" s="95" t="e">
        <f t="shared" si="126"/>
        <v>#VALUE!</v>
      </c>
    </row>
    <row r="471" spans="1:70" ht="12.75" customHeight="1">
      <c r="A471" s="81"/>
      <c r="B471" s="107"/>
      <c r="C471" s="1"/>
      <c r="D471" s="1"/>
      <c r="E471" s="1"/>
      <c r="F471" s="1"/>
      <c r="G471" s="1"/>
      <c r="H471" s="34"/>
      <c r="I471" s="83"/>
      <c r="J471" s="83"/>
      <c r="K471" s="83"/>
      <c r="L471" s="83"/>
      <c r="M471" s="83"/>
      <c r="N471" s="83"/>
      <c r="O471" s="83"/>
      <c r="P471" s="83"/>
      <c r="Q471" s="83"/>
      <c r="R471" s="1"/>
      <c r="S471" s="84"/>
      <c r="T471" s="84"/>
      <c r="V471" s="84"/>
      <c r="W471" s="83"/>
      <c r="X471" s="83"/>
      <c r="Y471" s="83"/>
      <c r="Z471" s="1"/>
      <c r="AA471" s="1"/>
      <c r="AB471" s="3"/>
      <c r="AC471" s="84"/>
      <c r="AD471" s="84"/>
      <c r="AE471" s="84"/>
      <c r="AF471" s="85"/>
      <c r="AG471" s="86"/>
      <c r="AH471" s="86"/>
      <c r="AI471" s="86"/>
      <c r="AJ471" s="86"/>
      <c r="AK471" s="87"/>
      <c r="AL471" s="87"/>
      <c r="AM471" s="87"/>
      <c r="AN471" s="87"/>
      <c r="AO471" s="88"/>
      <c r="AP471" s="89"/>
      <c r="AQ471" s="90" t="str">
        <f t="shared" si="113"/>
        <v/>
      </c>
      <c r="AR471" s="91">
        <f t="shared" si="114"/>
        <v>2</v>
      </c>
      <c r="AS471" s="92" t="str">
        <f t="shared" si="115"/>
        <v/>
      </c>
      <c r="AT471" s="93">
        <f t="shared" si="116"/>
        <v>0</v>
      </c>
      <c r="AU471" s="93">
        <f t="shared" si="117"/>
        <v>0</v>
      </c>
      <c r="AV471" s="93" t="str">
        <f t="shared" si="118"/>
        <v>01N</v>
      </c>
      <c r="AW471" s="94" t="str">
        <f t="shared" si="119"/>
        <v/>
      </c>
      <c r="AX471" s="95">
        <f>SUMIF(Calculs!$B$2:$B$34,AW471,Calculs!$C$2:$C$34)</f>
        <v>0</v>
      </c>
      <c r="AY471" s="95">
        <f>IF(K471&lt;&gt;"",IF(LEFT(K471,1)="S", Calculs!$C$55,0),0)</f>
        <v>0</v>
      </c>
      <c r="AZ471" s="95">
        <f>IF(L471&lt;&gt;"",IF(LEFT(L471,1)="S", Calculs!$C$51,0),0)</f>
        <v>0</v>
      </c>
      <c r="BA471" s="95">
        <f>IF(M471&lt;&gt;"",IF(LEFT(M471,1)="S", Calculs!$C$52,0),0)</f>
        <v>0</v>
      </c>
      <c r="BB471" s="96" t="str">
        <f t="shared" si="120"/>
        <v/>
      </c>
      <c r="BC471" s="207" t="str">
        <f t="shared" si="121"/>
        <v/>
      </c>
      <c r="BD471" s="96">
        <f>SUMIF(Calculs!$B$2:$B$34,BB471,Calculs!$C$2:$C$34)</f>
        <v>0</v>
      </c>
      <c r="BE471" s="95">
        <f>IF(Q471&lt;&gt;"",IF(LEFT(Q471,1)="S", Calculs!$C$52,0),0)</f>
        <v>0</v>
      </c>
      <c r="BF471" s="95">
        <f>IF(R471&lt;&gt;"",IF(LEFT(R471,1)="S", Calculs!$C$51,0),0)</f>
        <v>0</v>
      </c>
      <c r="BG471" s="95">
        <f>SUMIF(Calculs!$B$41:$B$46,LEFT(S471,2),Calculs!$C$41:$C$46)</f>
        <v>0</v>
      </c>
      <c r="BH471" s="95">
        <f>IF(T471&lt;&gt;"",IF(LEFT(T471,1)="S", Calculs!$C$48,0),0)</f>
        <v>0</v>
      </c>
      <c r="BI471" s="95">
        <f>IF(W471&lt;&gt;"",IF(LEFT(W471,3)="ETT", Calculs!$C$37,0),0)</f>
        <v>0</v>
      </c>
      <c r="BJ471" s="95">
        <f>IF(X471&lt;&gt;"",IF(LEFT(X471,1)="S", Calculs!$C$51,0),0)</f>
        <v>0</v>
      </c>
      <c r="BK471" s="95">
        <f>IF(Y471&lt;&gt;"",IF(LEFT(Y471,1)="S", Calculs!$C$52,0),0)</f>
        <v>0</v>
      </c>
      <c r="BL471" s="96" t="str">
        <f t="shared" si="122"/>
        <v/>
      </c>
      <c r="BM471" s="95">
        <f>SUMIF(Calculs!$B$32:$B$36,TRIM(BL471),Calculs!$C$32:$C$36)</f>
        <v>0</v>
      </c>
      <c r="BN471" s="95">
        <f>IF(V471&lt;&gt;"",IF(LEFT(V471,1)="S", SUMIF(Calculs!$B$57:$B$61, TRIM(BL471), Calculs!$C$57:$C$61),0),0)</f>
        <v>0</v>
      </c>
      <c r="BO471" s="93" t="str">
        <f t="shared" si="123"/>
        <v>N</v>
      </c>
      <c r="BP471" s="95">
        <f t="shared" si="124"/>
        <v>0</v>
      </c>
      <c r="BQ471" s="95" t="e">
        <f t="shared" si="125"/>
        <v>#VALUE!</v>
      </c>
      <c r="BR471" s="95" t="e">
        <f t="shared" si="126"/>
        <v>#VALUE!</v>
      </c>
    </row>
    <row r="472" spans="1:70" ht="12.75" customHeight="1">
      <c r="A472" s="81"/>
      <c r="B472" s="107"/>
      <c r="C472" s="1"/>
      <c r="D472" s="1"/>
      <c r="E472" s="1"/>
      <c r="F472" s="1"/>
      <c r="G472" s="1"/>
      <c r="H472" s="34"/>
      <c r="I472" s="83"/>
      <c r="J472" s="83"/>
      <c r="K472" s="83"/>
      <c r="L472" s="83"/>
      <c r="M472" s="83"/>
      <c r="N472" s="83"/>
      <c r="O472" s="83"/>
      <c r="P472" s="83"/>
      <c r="Q472" s="83"/>
      <c r="R472" s="1"/>
      <c r="S472" s="84"/>
      <c r="T472" s="84"/>
      <c r="V472" s="84"/>
      <c r="W472" s="83"/>
      <c r="X472" s="83"/>
      <c r="Y472" s="83"/>
      <c r="Z472" s="1"/>
      <c r="AA472" s="1"/>
      <c r="AB472" s="3"/>
      <c r="AC472" s="84"/>
      <c r="AD472" s="84"/>
      <c r="AE472" s="84"/>
      <c r="AF472" s="85"/>
      <c r="AG472" s="86"/>
      <c r="AH472" s="86"/>
      <c r="AI472" s="86"/>
      <c r="AJ472" s="86"/>
      <c r="AK472" s="87"/>
      <c r="AL472" s="87"/>
      <c r="AM472" s="87"/>
      <c r="AN472" s="87"/>
      <c r="AO472" s="88"/>
      <c r="AP472" s="89"/>
      <c r="AQ472" s="90" t="str">
        <f t="shared" si="113"/>
        <v/>
      </c>
      <c r="AR472" s="91">
        <f t="shared" si="114"/>
        <v>2</v>
      </c>
      <c r="AS472" s="92" t="str">
        <f t="shared" si="115"/>
        <v/>
      </c>
      <c r="AT472" s="93">
        <f t="shared" si="116"/>
        <v>0</v>
      </c>
      <c r="AU472" s="93">
        <f t="shared" si="117"/>
        <v>0</v>
      </c>
      <c r="AV472" s="93" t="str">
        <f t="shared" si="118"/>
        <v>01N</v>
      </c>
      <c r="AW472" s="94" t="str">
        <f t="shared" si="119"/>
        <v/>
      </c>
      <c r="AX472" s="95">
        <f>SUMIF(Calculs!$B$2:$B$34,AW472,Calculs!$C$2:$C$34)</f>
        <v>0</v>
      </c>
      <c r="AY472" s="95">
        <f>IF(K472&lt;&gt;"",IF(LEFT(K472,1)="S", Calculs!$C$55,0),0)</f>
        <v>0</v>
      </c>
      <c r="AZ472" s="95">
        <f>IF(L472&lt;&gt;"",IF(LEFT(L472,1)="S", Calculs!$C$51,0),0)</f>
        <v>0</v>
      </c>
      <c r="BA472" s="95">
        <f>IF(M472&lt;&gt;"",IF(LEFT(M472,1)="S", Calculs!$C$52,0),0)</f>
        <v>0</v>
      </c>
      <c r="BB472" s="96" t="str">
        <f t="shared" si="120"/>
        <v/>
      </c>
      <c r="BC472" s="207" t="str">
        <f t="shared" si="121"/>
        <v/>
      </c>
      <c r="BD472" s="96">
        <f>SUMIF(Calculs!$B$2:$B$34,BB472,Calculs!$C$2:$C$34)</f>
        <v>0</v>
      </c>
      <c r="BE472" s="95">
        <f>IF(Q472&lt;&gt;"",IF(LEFT(Q472,1)="S", Calculs!$C$52,0),0)</f>
        <v>0</v>
      </c>
      <c r="BF472" s="95">
        <f>IF(R472&lt;&gt;"",IF(LEFT(R472,1)="S", Calculs!$C$51,0),0)</f>
        <v>0</v>
      </c>
      <c r="BG472" s="95">
        <f>SUMIF(Calculs!$B$41:$B$46,LEFT(S472,2),Calculs!$C$41:$C$46)</f>
        <v>0</v>
      </c>
      <c r="BH472" s="95">
        <f>IF(T472&lt;&gt;"",IF(LEFT(T472,1)="S", Calculs!$C$48,0),0)</f>
        <v>0</v>
      </c>
      <c r="BI472" s="95">
        <f>IF(W472&lt;&gt;"",IF(LEFT(W472,3)="ETT", Calculs!$C$37,0),0)</f>
        <v>0</v>
      </c>
      <c r="BJ472" s="95">
        <f>IF(X472&lt;&gt;"",IF(LEFT(X472,1)="S", Calculs!$C$51,0),0)</f>
        <v>0</v>
      </c>
      <c r="BK472" s="95">
        <f>IF(Y472&lt;&gt;"",IF(LEFT(Y472,1)="S", Calculs!$C$52,0),0)</f>
        <v>0</v>
      </c>
      <c r="BL472" s="96" t="str">
        <f t="shared" si="122"/>
        <v/>
      </c>
      <c r="BM472" s="95">
        <f>SUMIF(Calculs!$B$32:$B$36,TRIM(BL472),Calculs!$C$32:$C$36)</f>
        <v>0</v>
      </c>
      <c r="BN472" s="95">
        <f>IF(V472&lt;&gt;"",IF(LEFT(V472,1)="S", SUMIF(Calculs!$B$57:$B$61, TRIM(BL472), Calculs!$C$57:$C$61),0),0)</f>
        <v>0</v>
      </c>
      <c r="BO472" s="93" t="str">
        <f t="shared" si="123"/>
        <v>N</v>
      </c>
      <c r="BP472" s="95">
        <f t="shared" si="124"/>
        <v>0</v>
      </c>
      <c r="BQ472" s="95" t="e">
        <f t="shared" si="125"/>
        <v>#VALUE!</v>
      </c>
      <c r="BR472" s="95" t="e">
        <f t="shared" si="126"/>
        <v>#VALUE!</v>
      </c>
    </row>
    <row r="473" spans="1:70" ht="12.75" customHeight="1">
      <c r="A473" s="81"/>
      <c r="B473" s="107"/>
      <c r="C473" s="1"/>
      <c r="D473" s="1"/>
      <c r="E473" s="1"/>
      <c r="F473" s="1"/>
      <c r="G473" s="1"/>
      <c r="H473" s="34"/>
      <c r="I473" s="83"/>
      <c r="J473" s="83"/>
      <c r="K473" s="83"/>
      <c r="L473" s="83"/>
      <c r="M473" s="83"/>
      <c r="N473" s="83"/>
      <c r="O473" s="83"/>
      <c r="P473" s="83"/>
      <c r="Q473" s="83"/>
      <c r="R473" s="1"/>
      <c r="S473" s="84"/>
      <c r="T473" s="84"/>
      <c r="V473" s="84"/>
      <c r="W473" s="83"/>
      <c r="X473" s="83"/>
      <c r="Y473" s="83"/>
      <c r="Z473" s="1"/>
      <c r="AA473" s="1"/>
      <c r="AB473" s="3"/>
      <c r="AC473" s="84"/>
      <c r="AD473" s="84"/>
      <c r="AE473" s="84"/>
      <c r="AF473" s="85"/>
      <c r="AG473" s="86"/>
      <c r="AH473" s="86"/>
      <c r="AI473" s="86"/>
      <c r="AJ473" s="86"/>
      <c r="AK473" s="87"/>
      <c r="AL473" s="87"/>
      <c r="AM473" s="87"/>
      <c r="AN473" s="87"/>
      <c r="AO473" s="88"/>
      <c r="AP473" s="89"/>
      <c r="AQ473" s="90" t="str">
        <f t="shared" si="113"/>
        <v/>
      </c>
      <c r="AR473" s="91">
        <f t="shared" si="114"/>
        <v>2</v>
      </c>
      <c r="AS473" s="92" t="str">
        <f t="shared" si="115"/>
        <v/>
      </c>
      <c r="AT473" s="93">
        <f t="shared" si="116"/>
        <v>0</v>
      </c>
      <c r="AU473" s="93">
        <f t="shared" si="117"/>
        <v>0</v>
      </c>
      <c r="AV473" s="93" t="str">
        <f t="shared" si="118"/>
        <v>01N</v>
      </c>
      <c r="AW473" s="94" t="str">
        <f t="shared" si="119"/>
        <v/>
      </c>
      <c r="AX473" s="95">
        <f>SUMIF(Calculs!$B$2:$B$34,AW473,Calculs!$C$2:$C$34)</f>
        <v>0</v>
      </c>
      <c r="AY473" s="95">
        <f>IF(K473&lt;&gt;"",IF(LEFT(K473,1)="S", Calculs!$C$55,0),0)</f>
        <v>0</v>
      </c>
      <c r="AZ473" s="95">
        <f>IF(L473&lt;&gt;"",IF(LEFT(L473,1)="S", Calculs!$C$51,0),0)</f>
        <v>0</v>
      </c>
      <c r="BA473" s="95">
        <f>IF(M473&lt;&gt;"",IF(LEFT(M473,1)="S", Calculs!$C$52,0),0)</f>
        <v>0</v>
      </c>
      <c r="BB473" s="96" t="str">
        <f t="shared" si="120"/>
        <v/>
      </c>
      <c r="BC473" s="207" t="str">
        <f t="shared" si="121"/>
        <v/>
      </c>
      <c r="BD473" s="96">
        <f>SUMIF(Calculs!$B$2:$B$34,BB473,Calculs!$C$2:$C$34)</f>
        <v>0</v>
      </c>
      <c r="BE473" s="95">
        <f>IF(Q473&lt;&gt;"",IF(LEFT(Q473,1)="S", Calculs!$C$52,0),0)</f>
        <v>0</v>
      </c>
      <c r="BF473" s="95">
        <f>IF(R473&lt;&gt;"",IF(LEFT(R473,1)="S", Calculs!$C$51,0),0)</f>
        <v>0</v>
      </c>
      <c r="BG473" s="95">
        <f>SUMIF(Calculs!$B$41:$B$46,LEFT(S473,2),Calculs!$C$41:$C$46)</f>
        <v>0</v>
      </c>
      <c r="BH473" s="95">
        <f>IF(T473&lt;&gt;"",IF(LEFT(T473,1)="S", Calculs!$C$48,0),0)</f>
        <v>0</v>
      </c>
      <c r="BI473" s="95">
        <f>IF(W473&lt;&gt;"",IF(LEFT(W473,3)="ETT", Calculs!$C$37,0),0)</f>
        <v>0</v>
      </c>
      <c r="BJ473" s="95">
        <f>IF(X473&lt;&gt;"",IF(LEFT(X473,1)="S", Calculs!$C$51,0),0)</f>
        <v>0</v>
      </c>
      <c r="BK473" s="95">
        <f>IF(Y473&lt;&gt;"",IF(LEFT(Y473,1)="S", Calculs!$C$52,0),0)</f>
        <v>0</v>
      </c>
      <c r="BL473" s="96" t="str">
        <f t="shared" si="122"/>
        <v/>
      </c>
      <c r="BM473" s="95">
        <f>SUMIF(Calculs!$B$32:$B$36,TRIM(BL473),Calculs!$C$32:$C$36)</f>
        <v>0</v>
      </c>
      <c r="BN473" s="95">
        <f>IF(V473&lt;&gt;"",IF(LEFT(V473,1)="S", SUMIF(Calculs!$B$57:$B$61, TRIM(BL473), Calculs!$C$57:$C$61),0),0)</f>
        <v>0</v>
      </c>
      <c r="BO473" s="93" t="str">
        <f t="shared" si="123"/>
        <v>N</v>
      </c>
      <c r="BP473" s="95">
        <f t="shared" si="124"/>
        <v>0</v>
      </c>
      <c r="BQ473" s="95" t="e">
        <f t="shared" si="125"/>
        <v>#VALUE!</v>
      </c>
      <c r="BR473" s="95" t="e">
        <f t="shared" si="126"/>
        <v>#VALUE!</v>
      </c>
    </row>
    <row r="474" spans="1:70" ht="12.75" customHeight="1">
      <c r="A474" s="81"/>
      <c r="B474" s="107"/>
      <c r="C474" s="1"/>
      <c r="D474" s="1"/>
      <c r="E474" s="1"/>
      <c r="F474" s="1"/>
      <c r="G474" s="1"/>
      <c r="H474" s="34"/>
      <c r="I474" s="83"/>
      <c r="J474" s="83"/>
      <c r="K474" s="83"/>
      <c r="L474" s="83"/>
      <c r="M474" s="83"/>
      <c r="N474" s="83"/>
      <c r="O474" s="83"/>
      <c r="P474" s="83"/>
      <c r="Q474" s="83"/>
      <c r="R474" s="1"/>
      <c r="S474" s="84"/>
      <c r="T474" s="84"/>
      <c r="V474" s="84"/>
      <c r="W474" s="83"/>
      <c r="X474" s="83"/>
      <c r="Y474" s="83"/>
      <c r="Z474" s="1"/>
      <c r="AA474" s="1"/>
      <c r="AB474" s="3"/>
      <c r="AC474" s="84"/>
      <c r="AD474" s="84"/>
      <c r="AE474" s="84"/>
      <c r="AF474" s="85"/>
      <c r="AG474" s="86"/>
      <c r="AH474" s="86"/>
      <c r="AI474" s="86"/>
      <c r="AJ474" s="86"/>
      <c r="AK474" s="87"/>
      <c r="AL474" s="87"/>
      <c r="AM474" s="87"/>
      <c r="AN474" s="87"/>
      <c r="AO474" s="88"/>
      <c r="AP474" s="89"/>
      <c r="AQ474" s="90" t="str">
        <f t="shared" si="113"/>
        <v/>
      </c>
      <c r="AR474" s="91">
        <f t="shared" si="114"/>
        <v>2</v>
      </c>
      <c r="AS474" s="92" t="str">
        <f t="shared" si="115"/>
        <v/>
      </c>
      <c r="AT474" s="93">
        <f t="shared" si="116"/>
        <v>0</v>
      </c>
      <c r="AU474" s="93">
        <f t="shared" si="117"/>
        <v>0</v>
      </c>
      <c r="AV474" s="93" t="str">
        <f t="shared" si="118"/>
        <v>01N</v>
      </c>
      <c r="AW474" s="94" t="str">
        <f t="shared" si="119"/>
        <v/>
      </c>
      <c r="AX474" s="95">
        <f>SUMIF(Calculs!$B$2:$B$34,AW474,Calculs!$C$2:$C$34)</f>
        <v>0</v>
      </c>
      <c r="AY474" s="95">
        <f>IF(K474&lt;&gt;"",IF(LEFT(K474,1)="S", Calculs!$C$55,0),0)</f>
        <v>0</v>
      </c>
      <c r="AZ474" s="95">
        <f>IF(L474&lt;&gt;"",IF(LEFT(L474,1)="S", Calculs!$C$51,0),0)</f>
        <v>0</v>
      </c>
      <c r="BA474" s="95">
        <f>IF(M474&lt;&gt;"",IF(LEFT(M474,1)="S", Calculs!$C$52,0),0)</f>
        <v>0</v>
      </c>
      <c r="BB474" s="96" t="str">
        <f t="shared" si="120"/>
        <v/>
      </c>
      <c r="BC474" s="207" t="str">
        <f t="shared" si="121"/>
        <v/>
      </c>
      <c r="BD474" s="96">
        <f>SUMIF(Calculs!$B$2:$B$34,BB474,Calculs!$C$2:$C$34)</f>
        <v>0</v>
      </c>
      <c r="BE474" s="95">
        <f>IF(Q474&lt;&gt;"",IF(LEFT(Q474,1)="S", Calculs!$C$52,0),0)</f>
        <v>0</v>
      </c>
      <c r="BF474" s="95">
        <f>IF(R474&lt;&gt;"",IF(LEFT(R474,1)="S", Calculs!$C$51,0),0)</f>
        <v>0</v>
      </c>
      <c r="BG474" s="95">
        <f>SUMIF(Calculs!$B$41:$B$46,LEFT(S474,2),Calculs!$C$41:$C$46)</f>
        <v>0</v>
      </c>
      <c r="BH474" s="95">
        <f>IF(T474&lt;&gt;"",IF(LEFT(T474,1)="S", Calculs!$C$48,0),0)</f>
        <v>0</v>
      </c>
      <c r="BI474" s="95">
        <f>IF(W474&lt;&gt;"",IF(LEFT(W474,3)="ETT", Calculs!$C$37,0),0)</f>
        <v>0</v>
      </c>
      <c r="BJ474" s="95">
        <f>IF(X474&lt;&gt;"",IF(LEFT(X474,1)="S", Calculs!$C$51,0),0)</f>
        <v>0</v>
      </c>
      <c r="BK474" s="95">
        <f>IF(Y474&lt;&gt;"",IF(LEFT(Y474,1)="S", Calculs!$C$52,0),0)</f>
        <v>0</v>
      </c>
      <c r="BL474" s="96" t="str">
        <f t="shared" si="122"/>
        <v/>
      </c>
      <c r="BM474" s="95">
        <f>SUMIF(Calculs!$B$32:$B$36,TRIM(BL474),Calculs!$C$32:$C$36)</f>
        <v>0</v>
      </c>
      <c r="BN474" s="95">
        <f>IF(V474&lt;&gt;"",IF(LEFT(V474,1)="S", SUMIF(Calculs!$B$57:$B$61, TRIM(BL474), Calculs!$C$57:$C$61),0),0)</f>
        <v>0</v>
      </c>
      <c r="BO474" s="93" t="str">
        <f t="shared" si="123"/>
        <v>N</v>
      </c>
      <c r="BP474" s="95">
        <f t="shared" si="124"/>
        <v>0</v>
      </c>
      <c r="BQ474" s="95" t="e">
        <f t="shared" si="125"/>
        <v>#VALUE!</v>
      </c>
      <c r="BR474" s="95" t="e">
        <f t="shared" si="126"/>
        <v>#VALUE!</v>
      </c>
    </row>
    <row r="475" spans="1:70" ht="12.75" customHeight="1">
      <c r="A475" s="81"/>
      <c r="B475" s="107"/>
      <c r="C475" s="1"/>
      <c r="D475" s="1"/>
      <c r="E475" s="1"/>
      <c r="F475" s="1"/>
      <c r="G475" s="1"/>
      <c r="H475" s="34"/>
      <c r="I475" s="83"/>
      <c r="J475" s="83"/>
      <c r="K475" s="83"/>
      <c r="L475" s="83"/>
      <c r="M475" s="83"/>
      <c r="N475" s="83"/>
      <c r="O475" s="83"/>
      <c r="P475" s="83"/>
      <c r="Q475" s="83"/>
      <c r="R475" s="1"/>
      <c r="S475" s="84"/>
      <c r="T475" s="84"/>
      <c r="V475" s="84"/>
      <c r="W475" s="83"/>
      <c r="X475" s="83"/>
      <c r="Y475" s="83"/>
      <c r="Z475" s="1"/>
      <c r="AA475" s="1"/>
      <c r="AB475" s="3"/>
      <c r="AC475" s="84"/>
      <c r="AD475" s="84"/>
      <c r="AE475" s="84"/>
      <c r="AF475" s="85"/>
      <c r="AG475" s="86"/>
      <c r="AH475" s="86"/>
      <c r="AI475" s="86"/>
      <c r="AJ475" s="86"/>
      <c r="AK475" s="87"/>
      <c r="AL475" s="87"/>
      <c r="AM475" s="87"/>
      <c r="AN475" s="87"/>
      <c r="AO475" s="88"/>
      <c r="AP475" s="89"/>
      <c r="AQ475" s="90" t="str">
        <f t="shared" si="113"/>
        <v/>
      </c>
      <c r="AR475" s="91">
        <f t="shared" si="114"/>
        <v>2</v>
      </c>
      <c r="AS475" s="92" t="str">
        <f t="shared" si="115"/>
        <v/>
      </c>
      <c r="AT475" s="93">
        <f t="shared" si="116"/>
        <v>0</v>
      </c>
      <c r="AU475" s="93">
        <f t="shared" si="117"/>
        <v>0</v>
      </c>
      <c r="AV475" s="93" t="str">
        <f t="shared" si="118"/>
        <v>01N</v>
      </c>
      <c r="AW475" s="94" t="str">
        <f t="shared" si="119"/>
        <v/>
      </c>
      <c r="AX475" s="95">
        <f>SUMIF(Calculs!$B$2:$B$34,AW475,Calculs!$C$2:$C$34)</f>
        <v>0</v>
      </c>
      <c r="AY475" s="95">
        <f>IF(K475&lt;&gt;"",IF(LEFT(K475,1)="S", Calculs!$C$55,0),0)</f>
        <v>0</v>
      </c>
      <c r="AZ475" s="95">
        <f>IF(L475&lt;&gt;"",IF(LEFT(L475,1)="S", Calculs!$C$51,0),0)</f>
        <v>0</v>
      </c>
      <c r="BA475" s="95">
        <f>IF(M475&lt;&gt;"",IF(LEFT(M475,1)="S", Calculs!$C$52,0),0)</f>
        <v>0</v>
      </c>
      <c r="BB475" s="96" t="str">
        <f t="shared" si="120"/>
        <v/>
      </c>
      <c r="BC475" s="207" t="str">
        <f t="shared" si="121"/>
        <v/>
      </c>
      <c r="BD475" s="96">
        <f>SUMIF(Calculs!$B$2:$B$34,BB475,Calculs!$C$2:$C$34)</f>
        <v>0</v>
      </c>
      <c r="BE475" s="95">
        <f>IF(Q475&lt;&gt;"",IF(LEFT(Q475,1)="S", Calculs!$C$52,0),0)</f>
        <v>0</v>
      </c>
      <c r="BF475" s="95">
        <f>IF(R475&lt;&gt;"",IF(LEFT(R475,1)="S", Calculs!$C$51,0),0)</f>
        <v>0</v>
      </c>
      <c r="BG475" s="95">
        <f>SUMIF(Calculs!$B$41:$B$46,LEFT(S475,2),Calculs!$C$41:$C$46)</f>
        <v>0</v>
      </c>
      <c r="BH475" s="95">
        <f>IF(T475&lt;&gt;"",IF(LEFT(T475,1)="S", Calculs!$C$48,0),0)</f>
        <v>0</v>
      </c>
      <c r="BI475" s="95">
        <f>IF(W475&lt;&gt;"",IF(LEFT(W475,3)="ETT", Calculs!$C$37,0),0)</f>
        <v>0</v>
      </c>
      <c r="BJ475" s="95">
        <f>IF(X475&lt;&gt;"",IF(LEFT(X475,1)="S", Calculs!$C$51,0),0)</f>
        <v>0</v>
      </c>
      <c r="BK475" s="95">
        <f>IF(Y475&lt;&gt;"",IF(LEFT(Y475,1)="S", Calculs!$C$52,0),0)</f>
        <v>0</v>
      </c>
      <c r="BL475" s="96" t="str">
        <f t="shared" si="122"/>
        <v/>
      </c>
      <c r="BM475" s="95">
        <f>SUMIF(Calculs!$B$32:$B$36,TRIM(BL475),Calculs!$C$32:$C$36)</f>
        <v>0</v>
      </c>
      <c r="BN475" s="95">
        <f>IF(V475&lt;&gt;"",IF(LEFT(V475,1)="S", SUMIF(Calculs!$B$57:$B$61, TRIM(BL475), Calculs!$C$57:$C$61),0),0)</f>
        <v>0</v>
      </c>
      <c r="BO475" s="93" t="str">
        <f t="shared" si="123"/>
        <v>N</v>
      </c>
      <c r="BP475" s="95">
        <f t="shared" si="124"/>
        <v>0</v>
      </c>
      <c r="BQ475" s="95" t="e">
        <f t="shared" si="125"/>
        <v>#VALUE!</v>
      </c>
      <c r="BR475" s="95" t="e">
        <f t="shared" si="126"/>
        <v>#VALUE!</v>
      </c>
    </row>
    <row r="476" spans="1:70" ht="12.75" customHeight="1">
      <c r="A476" s="81"/>
      <c r="B476" s="107"/>
      <c r="C476" s="1"/>
      <c r="D476" s="1"/>
      <c r="E476" s="1"/>
      <c r="F476" s="1"/>
      <c r="G476" s="1"/>
      <c r="H476" s="34"/>
      <c r="I476" s="83"/>
      <c r="J476" s="83"/>
      <c r="K476" s="83"/>
      <c r="L476" s="83"/>
      <c r="M476" s="83"/>
      <c r="N476" s="83"/>
      <c r="O476" s="83"/>
      <c r="P476" s="83"/>
      <c r="Q476" s="83"/>
      <c r="R476" s="1"/>
      <c r="S476" s="84"/>
      <c r="T476" s="84"/>
      <c r="V476" s="84"/>
      <c r="W476" s="83"/>
      <c r="X476" s="83"/>
      <c r="Y476" s="83"/>
      <c r="Z476" s="1"/>
      <c r="AA476" s="1"/>
      <c r="AB476" s="3"/>
      <c r="AC476" s="84"/>
      <c r="AD476" s="84"/>
      <c r="AE476" s="84"/>
      <c r="AF476" s="85"/>
      <c r="AG476" s="86"/>
      <c r="AH476" s="86"/>
      <c r="AI476" s="86"/>
      <c r="AJ476" s="86"/>
      <c r="AK476" s="87"/>
      <c r="AL476" s="87"/>
      <c r="AM476" s="87"/>
      <c r="AN476" s="87"/>
      <c r="AO476" s="88"/>
      <c r="AP476" s="89"/>
      <c r="AQ476" s="90" t="str">
        <f t="shared" si="113"/>
        <v/>
      </c>
      <c r="AR476" s="91">
        <f t="shared" si="114"/>
        <v>2</v>
      </c>
      <c r="AS476" s="92" t="str">
        <f t="shared" si="115"/>
        <v/>
      </c>
      <c r="AT476" s="93">
        <f t="shared" si="116"/>
        <v>0</v>
      </c>
      <c r="AU476" s="93">
        <f t="shared" si="117"/>
        <v>0</v>
      </c>
      <c r="AV476" s="93" t="str">
        <f t="shared" si="118"/>
        <v>01N</v>
      </c>
      <c r="AW476" s="94" t="str">
        <f t="shared" si="119"/>
        <v/>
      </c>
      <c r="AX476" s="95">
        <f>SUMIF(Calculs!$B$2:$B$34,AW476,Calculs!$C$2:$C$34)</f>
        <v>0</v>
      </c>
      <c r="AY476" s="95">
        <f>IF(K476&lt;&gt;"",IF(LEFT(K476,1)="S", Calculs!$C$55,0),0)</f>
        <v>0</v>
      </c>
      <c r="AZ476" s="95">
        <f>IF(L476&lt;&gt;"",IF(LEFT(L476,1)="S", Calculs!$C$51,0),0)</f>
        <v>0</v>
      </c>
      <c r="BA476" s="95">
        <f>IF(M476&lt;&gt;"",IF(LEFT(M476,1)="S", Calculs!$C$52,0),0)</f>
        <v>0</v>
      </c>
      <c r="BB476" s="96" t="str">
        <f t="shared" si="120"/>
        <v/>
      </c>
      <c r="BC476" s="207" t="str">
        <f t="shared" si="121"/>
        <v/>
      </c>
      <c r="BD476" s="96">
        <f>SUMIF(Calculs!$B$2:$B$34,BB476,Calculs!$C$2:$C$34)</f>
        <v>0</v>
      </c>
      <c r="BE476" s="95">
        <f>IF(Q476&lt;&gt;"",IF(LEFT(Q476,1)="S", Calculs!$C$52,0),0)</f>
        <v>0</v>
      </c>
      <c r="BF476" s="95">
        <f>IF(R476&lt;&gt;"",IF(LEFT(R476,1)="S", Calculs!$C$51,0),0)</f>
        <v>0</v>
      </c>
      <c r="BG476" s="95">
        <f>SUMIF(Calculs!$B$41:$B$46,LEFT(S476,2),Calculs!$C$41:$C$46)</f>
        <v>0</v>
      </c>
      <c r="BH476" s="95">
        <f>IF(T476&lt;&gt;"",IF(LEFT(T476,1)="S", Calculs!$C$48,0),0)</f>
        <v>0</v>
      </c>
      <c r="BI476" s="95">
        <f>IF(W476&lt;&gt;"",IF(LEFT(W476,3)="ETT", Calculs!$C$37,0),0)</f>
        <v>0</v>
      </c>
      <c r="BJ476" s="95">
        <f>IF(X476&lt;&gt;"",IF(LEFT(X476,1)="S", Calculs!$C$51,0),0)</f>
        <v>0</v>
      </c>
      <c r="BK476" s="95">
        <f>IF(Y476&lt;&gt;"",IF(LEFT(Y476,1)="S", Calculs!$C$52,0),0)</f>
        <v>0</v>
      </c>
      <c r="BL476" s="96" t="str">
        <f t="shared" si="122"/>
        <v/>
      </c>
      <c r="BM476" s="95">
        <f>SUMIF(Calculs!$B$32:$B$36,TRIM(BL476),Calculs!$C$32:$C$36)</f>
        <v>0</v>
      </c>
      <c r="BN476" s="95">
        <f>IF(V476&lt;&gt;"",IF(LEFT(V476,1)="S", SUMIF(Calculs!$B$57:$B$61, TRIM(BL476), Calculs!$C$57:$C$61),0),0)</f>
        <v>0</v>
      </c>
      <c r="BO476" s="93" t="str">
        <f t="shared" si="123"/>
        <v>N</v>
      </c>
      <c r="BP476" s="95">
        <f t="shared" si="124"/>
        <v>0</v>
      </c>
      <c r="BQ476" s="95" t="e">
        <f t="shared" si="125"/>
        <v>#VALUE!</v>
      </c>
      <c r="BR476" s="95" t="e">
        <f t="shared" si="126"/>
        <v>#VALUE!</v>
      </c>
    </row>
    <row r="477" spans="1:70" ht="12.75" customHeight="1">
      <c r="A477" s="81"/>
      <c r="B477" s="107"/>
      <c r="C477" s="1"/>
      <c r="D477" s="1"/>
      <c r="E477" s="1"/>
      <c r="F477" s="1"/>
      <c r="G477" s="1"/>
      <c r="H477" s="34"/>
      <c r="I477" s="83"/>
      <c r="J477" s="83"/>
      <c r="K477" s="83"/>
      <c r="L477" s="83"/>
      <c r="M477" s="83"/>
      <c r="N477" s="83"/>
      <c r="O477" s="83"/>
      <c r="P477" s="83"/>
      <c r="Q477" s="83"/>
      <c r="R477" s="1"/>
      <c r="S477" s="84"/>
      <c r="T477" s="84"/>
      <c r="V477" s="84"/>
      <c r="W477" s="83"/>
      <c r="X477" s="83"/>
      <c r="Y477" s="83"/>
      <c r="Z477" s="1"/>
      <c r="AA477" s="1"/>
      <c r="AB477" s="3"/>
      <c r="AC477" s="84"/>
      <c r="AD477" s="84"/>
      <c r="AE477" s="84"/>
      <c r="AF477" s="85"/>
      <c r="AG477" s="86"/>
      <c r="AH477" s="86"/>
      <c r="AI477" s="86"/>
      <c r="AJ477" s="86"/>
      <c r="AK477" s="87"/>
      <c r="AL477" s="87"/>
      <c r="AM477" s="87"/>
      <c r="AN477" s="87"/>
      <c r="AO477" s="88"/>
      <c r="AP477" s="89"/>
      <c r="AQ477" s="90" t="str">
        <f t="shared" si="113"/>
        <v/>
      </c>
      <c r="AR477" s="91">
        <f t="shared" si="114"/>
        <v>2</v>
      </c>
      <c r="AS477" s="92" t="str">
        <f t="shared" si="115"/>
        <v/>
      </c>
      <c r="AT477" s="93">
        <f t="shared" si="116"/>
        <v>0</v>
      </c>
      <c r="AU477" s="93">
        <f t="shared" si="117"/>
        <v>0</v>
      </c>
      <c r="AV477" s="93" t="str">
        <f t="shared" si="118"/>
        <v>01N</v>
      </c>
      <c r="AW477" s="94" t="str">
        <f t="shared" si="119"/>
        <v/>
      </c>
      <c r="AX477" s="95">
        <f>SUMIF(Calculs!$B$2:$B$34,AW477,Calculs!$C$2:$C$34)</f>
        <v>0</v>
      </c>
      <c r="AY477" s="95">
        <f>IF(K477&lt;&gt;"",IF(LEFT(K477,1)="S", Calculs!$C$55,0),0)</f>
        <v>0</v>
      </c>
      <c r="AZ477" s="95">
        <f>IF(L477&lt;&gt;"",IF(LEFT(L477,1)="S", Calculs!$C$51,0),0)</f>
        <v>0</v>
      </c>
      <c r="BA477" s="95">
        <f>IF(M477&lt;&gt;"",IF(LEFT(M477,1)="S", Calculs!$C$52,0),0)</f>
        <v>0</v>
      </c>
      <c r="BB477" s="96" t="str">
        <f t="shared" si="120"/>
        <v/>
      </c>
      <c r="BC477" s="207" t="str">
        <f t="shared" si="121"/>
        <v/>
      </c>
      <c r="BD477" s="96">
        <f>SUMIF(Calculs!$B$2:$B$34,BB477,Calculs!$C$2:$C$34)</f>
        <v>0</v>
      </c>
      <c r="BE477" s="95">
        <f>IF(Q477&lt;&gt;"",IF(LEFT(Q477,1)="S", Calculs!$C$52,0),0)</f>
        <v>0</v>
      </c>
      <c r="BF477" s="95">
        <f>IF(R477&lt;&gt;"",IF(LEFT(R477,1)="S", Calculs!$C$51,0),0)</f>
        <v>0</v>
      </c>
      <c r="BG477" s="95">
        <f>SUMIF(Calculs!$B$41:$B$46,LEFT(S477,2),Calculs!$C$41:$C$46)</f>
        <v>0</v>
      </c>
      <c r="BH477" s="95">
        <f>IF(T477&lt;&gt;"",IF(LEFT(T477,1)="S", Calculs!$C$48,0),0)</f>
        <v>0</v>
      </c>
      <c r="BI477" s="95">
        <f>IF(W477&lt;&gt;"",IF(LEFT(W477,3)="ETT", Calculs!$C$37,0),0)</f>
        <v>0</v>
      </c>
      <c r="BJ477" s="95">
        <f>IF(X477&lt;&gt;"",IF(LEFT(X477,1)="S", Calculs!$C$51,0),0)</f>
        <v>0</v>
      </c>
      <c r="BK477" s="95">
        <f>IF(Y477&lt;&gt;"",IF(LEFT(Y477,1)="S", Calculs!$C$52,0),0)</f>
        <v>0</v>
      </c>
      <c r="BL477" s="96" t="str">
        <f t="shared" si="122"/>
        <v/>
      </c>
      <c r="BM477" s="95">
        <f>SUMIF(Calculs!$B$32:$B$36,TRIM(BL477),Calculs!$C$32:$C$36)</f>
        <v>0</v>
      </c>
      <c r="BN477" s="95">
        <f>IF(V477&lt;&gt;"",IF(LEFT(V477,1)="S", SUMIF(Calculs!$B$57:$B$61, TRIM(BL477), Calculs!$C$57:$C$61),0),0)</f>
        <v>0</v>
      </c>
      <c r="BO477" s="93" t="str">
        <f t="shared" si="123"/>
        <v>N</v>
      </c>
      <c r="BP477" s="95">
        <f t="shared" si="124"/>
        <v>0</v>
      </c>
      <c r="BQ477" s="95" t="e">
        <f t="shared" si="125"/>
        <v>#VALUE!</v>
      </c>
      <c r="BR477" s="95" t="e">
        <f t="shared" si="126"/>
        <v>#VALUE!</v>
      </c>
    </row>
    <row r="478" spans="1:70" ht="12.75" customHeight="1">
      <c r="A478" s="81"/>
      <c r="B478" s="107"/>
      <c r="C478" s="1"/>
      <c r="D478" s="1"/>
      <c r="E478" s="1"/>
      <c r="F478" s="1"/>
      <c r="G478" s="1"/>
      <c r="H478" s="34"/>
      <c r="I478" s="83"/>
      <c r="J478" s="83"/>
      <c r="K478" s="83"/>
      <c r="L478" s="83"/>
      <c r="M478" s="83"/>
      <c r="N478" s="83"/>
      <c r="O478" s="83"/>
      <c r="P478" s="83"/>
      <c r="Q478" s="83"/>
      <c r="R478" s="1"/>
      <c r="S478" s="84"/>
      <c r="T478" s="84"/>
      <c r="V478" s="84"/>
      <c r="W478" s="83"/>
      <c r="X478" s="83"/>
      <c r="Y478" s="83"/>
      <c r="Z478" s="1"/>
      <c r="AA478" s="1"/>
      <c r="AB478" s="3"/>
      <c r="AC478" s="84"/>
      <c r="AD478" s="84"/>
      <c r="AE478" s="84"/>
      <c r="AF478" s="85"/>
      <c r="AG478" s="86"/>
      <c r="AH478" s="86"/>
      <c r="AI478" s="86"/>
      <c r="AJ478" s="86"/>
      <c r="AK478" s="87"/>
      <c r="AL478" s="87"/>
      <c r="AM478" s="87"/>
      <c r="AN478" s="87"/>
      <c r="AO478" s="88"/>
      <c r="AP478" s="89"/>
      <c r="AQ478" s="90" t="str">
        <f t="shared" si="113"/>
        <v/>
      </c>
      <c r="AR478" s="91">
        <f t="shared" si="114"/>
        <v>2</v>
      </c>
      <c r="AS478" s="92" t="str">
        <f t="shared" si="115"/>
        <v/>
      </c>
      <c r="AT478" s="93">
        <f t="shared" si="116"/>
        <v>0</v>
      </c>
      <c r="AU478" s="93">
        <f t="shared" si="117"/>
        <v>0</v>
      </c>
      <c r="AV478" s="93" t="str">
        <f t="shared" si="118"/>
        <v>01N</v>
      </c>
      <c r="AW478" s="94" t="str">
        <f t="shared" si="119"/>
        <v/>
      </c>
      <c r="AX478" s="95">
        <f>SUMIF(Calculs!$B$2:$B$34,AW478,Calculs!$C$2:$C$34)</f>
        <v>0</v>
      </c>
      <c r="AY478" s="95">
        <f>IF(K478&lt;&gt;"",IF(LEFT(K478,1)="S", Calculs!$C$55,0),0)</f>
        <v>0</v>
      </c>
      <c r="AZ478" s="95">
        <f>IF(L478&lt;&gt;"",IF(LEFT(L478,1)="S", Calculs!$C$51,0),0)</f>
        <v>0</v>
      </c>
      <c r="BA478" s="95">
        <f>IF(M478&lt;&gt;"",IF(LEFT(M478,1)="S", Calculs!$C$52,0),0)</f>
        <v>0</v>
      </c>
      <c r="BB478" s="96" t="str">
        <f t="shared" si="120"/>
        <v/>
      </c>
      <c r="BC478" s="207" t="str">
        <f t="shared" si="121"/>
        <v/>
      </c>
      <c r="BD478" s="96">
        <f>SUMIF(Calculs!$B$2:$B$34,BB478,Calculs!$C$2:$C$34)</f>
        <v>0</v>
      </c>
      <c r="BE478" s="95">
        <f>IF(Q478&lt;&gt;"",IF(LEFT(Q478,1)="S", Calculs!$C$52,0),0)</f>
        <v>0</v>
      </c>
      <c r="BF478" s="95">
        <f>IF(R478&lt;&gt;"",IF(LEFT(R478,1)="S", Calculs!$C$51,0),0)</f>
        <v>0</v>
      </c>
      <c r="BG478" s="95">
        <f>SUMIF(Calculs!$B$41:$B$46,LEFT(S478,2),Calculs!$C$41:$C$46)</f>
        <v>0</v>
      </c>
      <c r="BH478" s="95">
        <f>IF(T478&lt;&gt;"",IF(LEFT(T478,1)="S", Calculs!$C$48,0),0)</f>
        <v>0</v>
      </c>
      <c r="BI478" s="95">
        <f>IF(W478&lt;&gt;"",IF(LEFT(W478,3)="ETT", Calculs!$C$37,0),0)</f>
        <v>0</v>
      </c>
      <c r="BJ478" s="95">
        <f>IF(X478&lt;&gt;"",IF(LEFT(X478,1)="S", Calculs!$C$51,0),0)</f>
        <v>0</v>
      </c>
      <c r="BK478" s="95">
        <f>IF(Y478&lt;&gt;"",IF(LEFT(Y478,1)="S", Calculs!$C$52,0),0)</f>
        <v>0</v>
      </c>
      <c r="BL478" s="96" t="str">
        <f t="shared" si="122"/>
        <v/>
      </c>
      <c r="BM478" s="95">
        <f>SUMIF(Calculs!$B$32:$B$36,TRIM(BL478),Calculs!$C$32:$C$36)</f>
        <v>0</v>
      </c>
      <c r="BN478" s="95">
        <f>IF(V478&lt;&gt;"",IF(LEFT(V478,1)="S", SUMIF(Calculs!$B$57:$B$61, TRIM(BL478), Calculs!$C$57:$C$61),0),0)</f>
        <v>0</v>
      </c>
      <c r="BO478" s="93" t="str">
        <f t="shared" si="123"/>
        <v>N</v>
      </c>
      <c r="BP478" s="95">
        <f t="shared" si="124"/>
        <v>0</v>
      </c>
      <c r="BQ478" s="95" t="e">
        <f t="shared" si="125"/>
        <v>#VALUE!</v>
      </c>
      <c r="BR478" s="95" t="e">
        <f t="shared" si="126"/>
        <v>#VALUE!</v>
      </c>
    </row>
    <row r="479" spans="1:70" ht="12.75" customHeight="1">
      <c r="A479" s="81"/>
      <c r="B479" s="107"/>
      <c r="C479" s="1"/>
      <c r="D479" s="1"/>
      <c r="E479" s="1"/>
      <c r="F479" s="1"/>
      <c r="G479" s="1"/>
      <c r="H479" s="34"/>
      <c r="I479" s="83"/>
      <c r="J479" s="83"/>
      <c r="K479" s="83"/>
      <c r="L479" s="83"/>
      <c r="M479" s="83"/>
      <c r="N479" s="83"/>
      <c r="O479" s="83"/>
      <c r="P479" s="83"/>
      <c r="Q479" s="83"/>
      <c r="R479" s="1"/>
      <c r="S479" s="84"/>
      <c r="T479" s="84"/>
      <c r="V479" s="84"/>
      <c r="W479" s="83"/>
      <c r="X479" s="83"/>
      <c r="Y479" s="83"/>
      <c r="Z479" s="1"/>
      <c r="AA479" s="1"/>
      <c r="AB479" s="3"/>
      <c r="AC479" s="84"/>
      <c r="AD479" s="84"/>
      <c r="AE479" s="84"/>
      <c r="AF479" s="85"/>
      <c r="AG479" s="86"/>
      <c r="AH479" s="86"/>
      <c r="AI479" s="86"/>
      <c r="AJ479" s="86"/>
      <c r="AK479" s="87"/>
      <c r="AL479" s="87"/>
      <c r="AM479" s="87"/>
      <c r="AN479" s="87"/>
      <c r="AO479" s="88"/>
      <c r="AP479" s="89"/>
      <c r="AQ479" s="90" t="str">
        <f t="shared" si="113"/>
        <v/>
      </c>
      <c r="AR479" s="91">
        <f t="shared" si="114"/>
        <v>2</v>
      </c>
      <c r="AS479" s="92" t="str">
        <f t="shared" si="115"/>
        <v/>
      </c>
      <c r="AT479" s="93">
        <f t="shared" si="116"/>
        <v>0</v>
      </c>
      <c r="AU479" s="93">
        <f t="shared" si="117"/>
        <v>0</v>
      </c>
      <c r="AV479" s="93" t="str">
        <f t="shared" si="118"/>
        <v>01N</v>
      </c>
      <c r="AW479" s="94" t="str">
        <f t="shared" si="119"/>
        <v/>
      </c>
      <c r="AX479" s="95">
        <f>SUMIF(Calculs!$B$2:$B$34,AW479,Calculs!$C$2:$C$34)</f>
        <v>0</v>
      </c>
      <c r="AY479" s="95">
        <f>IF(K479&lt;&gt;"",IF(LEFT(K479,1)="S", Calculs!$C$55,0),0)</f>
        <v>0</v>
      </c>
      <c r="AZ479" s="95">
        <f>IF(L479&lt;&gt;"",IF(LEFT(L479,1)="S", Calculs!$C$51,0),0)</f>
        <v>0</v>
      </c>
      <c r="BA479" s="95">
        <f>IF(M479&lt;&gt;"",IF(LEFT(M479,1)="S", Calculs!$C$52,0),0)</f>
        <v>0</v>
      </c>
      <c r="BB479" s="96" t="str">
        <f t="shared" si="120"/>
        <v/>
      </c>
      <c r="BC479" s="207" t="str">
        <f t="shared" si="121"/>
        <v/>
      </c>
      <c r="BD479" s="96">
        <f>SUMIF(Calculs!$B$2:$B$34,BB479,Calculs!$C$2:$C$34)</f>
        <v>0</v>
      </c>
      <c r="BE479" s="95">
        <f>IF(Q479&lt;&gt;"",IF(LEFT(Q479,1)="S", Calculs!$C$52,0),0)</f>
        <v>0</v>
      </c>
      <c r="BF479" s="95">
        <f>IF(R479&lt;&gt;"",IF(LEFT(R479,1)="S", Calculs!$C$51,0),0)</f>
        <v>0</v>
      </c>
      <c r="BG479" s="95">
        <f>SUMIF(Calculs!$B$41:$B$46,LEFT(S479,2),Calculs!$C$41:$C$46)</f>
        <v>0</v>
      </c>
      <c r="BH479" s="95">
        <f>IF(T479&lt;&gt;"",IF(LEFT(T479,1)="S", Calculs!$C$48,0),0)</f>
        <v>0</v>
      </c>
      <c r="BI479" s="95">
        <f>IF(W479&lt;&gt;"",IF(LEFT(W479,3)="ETT", Calculs!$C$37,0),0)</f>
        <v>0</v>
      </c>
      <c r="BJ479" s="95">
        <f>IF(X479&lt;&gt;"",IF(LEFT(X479,1)="S", Calculs!$C$51,0),0)</f>
        <v>0</v>
      </c>
      <c r="BK479" s="95">
        <f>IF(Y479&lt;&gt;"",IF(LEFT(Y479,1)="S", Calculs!$C$52,0),0)</f>
        <v>0</v>
      </c>
      <c r="BL479" s="96" t="str">
        <f t="shared" si="122"/>
        <v/>
      </c>
      <c r="BM479" s="95">
        <f>SUMIF(Calculs!$B$32:$B$36,TRIM(BL479),Calculs!$C$32:$C$36)</f>
        <v>0</v>
      </c>
      <c r="BN479" s="95">
        <f>IF(V479&lt;&gt;"",IF(LEFT(V479,1)="S", SUMIF(Calculs!$B$57:$B$61, TRIM(BL479), Calculs!$C$57:$C$61),0),0)</f>
        <v>0</v>
      </c>
      <c r="BO479" s="93" t="str">
        <f t="shared" si="123"/>
        <v>N</v>
      </c>
      <c r="BP479" s="95">
        <f t="shared" si="124"/>
        <v>0</v>
      </c>
      <c r="BQ479" s="95" t="e">
        <f t="shared" si="125"/>
        <v>#VALUE!</v>
      </c>
      <c r="BR479" s="95" t="e">
        <f t="shared" si="126"/>
        <v>#VALUE!</v>
      </c>
    </row>
    <row r="480" spans="1:70" ht="12.75" customHeight="1">
      <c r="A480" s="81"/>
      <c r="B480" s="107"/>
      <c r="C480" s="1"/>
      <c r="D480" s="1"/>
      <c r="E480" s="1"/>
      <c r="F480" s="1"/>
      <c r="G480" s="1"/>
      <c r="H480" s="34"/>
      <c r="I480" s="83"/>
      <c r="J480" s="83"/>
      <c r="K480" s="83"/>
      <c r="L480" s="83"/>
      <c r="M480" s="83"/>
      <c r="N480" s="83"/>
      <c r="O480" s="83"/>
      <c r="P480" s="83"/>
      <c r="Q480" s="83"/>
      <c r="R480" s="1"/>
      <c r="S480" s="84"/>
      <c r="T480" s="84"/>
      <c r="V480" s="84"/>
      <c r="W480" s="83"/>
      <c r="X480" s="83"/>
      <c r="Y480" s="83"/>
      <c r="Z480" s="1"/>
      <c r="AA480" s="1"/>
      <c r="AB480" s="3"/>
      <c r="AC480" s="84"/>
      <c r="AD480" s="84"/>
      <c r="AE480" s="84"/>
      <c r="AF480" s="85"/>
      <c r="AG480" s="86"/>
      <c r="AH480" s="86"/>
      <c r="AI480" s="86"/>
      <c r="AJ480" s="86"/>
      <c r="AK480" s="87"/>
      <c r="AL480" s="87"/>
      <c r="AM480" s="87"/>
      <c r="AN480" s="87"/>
      <c r="AO480" s="88"/>
      <c r="AP480" s="89"/>
      <c r="AQ480" s="90" t="str">
        <f t="shared" si="113"/>
        <v/>
      </c>
      <c r="AR480" s="91">
        <f t="shared" si="114"/>
        <v>2</v>
      </c>
      <c r="AS480" s="92" t="str">
        <f t="shared" si="115"/>
        <v/>
      </c>
      <c r="AT480" s="93">
        <f t="shared" si="116"/>
        <v>0</v>
      </c>
      <c r="AU480" s="93">
        <f t="shared" si="117"/>
        <v>0</v>
      </c>
      <c r="AV480" s="93" t="str">
        <f t="shared" si="118"/>
        <v>01N</v>
      </c>
      <c r="AW480" s="94" t="str">
        <f t="shared" si="119"/>
        <v/>
      </c>
      <c r="AX480" s="95">
        <f>SUMIF(Calculs!$B$2:$B$34,AW480,Calculs!$C$2:$C$34)</f>
        <v>0</v>
      </c>
      <c r="AY480" s="95">
        <f>IF(K480&lt;&gt;"",IF(LEFT(K480,1)="S", Calculs!$C$55,0),0)</f>
        <v>0</v>
      </c>
      <c r="AZ480" s="95">
        <f>IF(L480&lt;&gt;"",IF(LEFT(L480,1)="S", Calculs!$C$51,0),0)</f>
        <v>0</v>
      </c>
      <c r="BA480" s="95">
        <f>IF(M480&lt;&gt;"",IF(LEFT(M480,1)="S", Calculs!$C$52,0),0)</f>
        <v>0</v>
      </c>
      <c r="BB480" s="96" t="str">
        <f t="shared" si="120"/>
        <v/>
      </c>
      <c r="BC480" s="207" t="str">
        <f t="shared" si="121"/>
        <v/>
      </c>
      <c r="BD480" s="96">
        <f>SUMIF(Calculs!$B$2:$B$34,BB480,Calculs!$C$2:$C$34)</f>
        <v>0</v>
      </c>
      <c r="BE480" s="95">
        <f>IF(Q480&lt;&gt;"",IF(LEFT(Q480,1)="S", Calculs!$C$52,0),0)</f>
        <v>0</v>
      </c>
      <c r="BF480" s="95">
        <f>IF(R480&lt;&gt;"",IF(LEFT(R480,1)="S", Calculs!$C$51,0),0)</f>
        <v>0</v>
      </c>
      <c r="BG480" s="95">
        <f>SUMIF(Calculs!$B$41:$B$46,LEFT(S480,2),Calculs!$C$41:$C$46)</f>
        <v>0</v>
      </c>
      <c r="BH480" s="95">
        <f>IF(T480&lt;&gt;"",IF(LEFT(T480,1)="S", Calculs!$C$48,0),0)</f>
        <v>0</v>
      </c>
      <c r="BI480" s="95">
        <f>IF(W480&lt;&gt;"",IF(LEFT(W480,3)="ETT", Calculs!$C$37,0),0)</f>
        <v>0</v>
      </c>
      <c r="BJ480" s="95">
        <f>IF(X480&lt;&gt;"",IF(LEFT(X480,1)="S", Calculs!$C$51,0),0)</f>
        <v>0</v>
      </c>
      <c r="BK480" s="95">
        <f>IF(Y480&lt;&gt;"",IF(LEFT(Y480,1)="S", Calculs!$C$52,0),0)</f>
        <v>0</v>
      </c>
      <c r="BL480" s="96" t="str">
        <f t="shared" si="122"/>
        <v/>
      </c>
      <c r="BM480" s="95">
        <f>SUMIF(Calculs!$B$32:$B$36,TRIM(BL480),Calculs!$C$32:$C$36)</f>
        <v>0</v>
      </c>
      <c r="BN480" s="95">
        <f>IF(V480&lt;&gt;"",IF(LEFT(V480,1)="S", SUMIF(Calculs!$B$57:$B$61, TRIM(BL480), Calculs!$C$57:$C$61),0),0)</f>
        <v>0</v>
      </c>
      <c r="BO480" s="93" t="str">
        <f t="shared" si="123"/>
        <v>N</v>
      </c>
      <c r="BP480" s="95">
        <f t="shared" si="124"/>
        <v>0</v>
      </c>
      <c r="BQ480" s="95" t="e">
        <f t="shared" si="125"/>
        <v>#VALUE!</v>
      </c>
      <c r="BR480" s="95" t="e">
        <f t="shared" si="126"/>
        <v>#VALUE!</v>
      </c>
    </row>
    <row r="481" spans="1:70" ht="12.75" customHeight="1">
      <c r="A481" s="81"/>
      <c r="B481" s="107"/>
      <c r="C481" s="1"/>
      <c r="D481" s="1"/>
      <c r="E481" s="1"/>
      <c r="F481" s="1"/>
      <c r="G481" s="1"/>
      <c r="H481" s="34"/>
      <c r="I481" s="83"/>
      <c r="J481" s="83"/>
      <c r="K481" s="83"/>
      <c r="L481" s="83"/>
      <c r="M481" s="83"/>
      <c r="N481" s="83"/>
      <c r="O481" s="83"/>
      <c r="P481" s="83"/>
      <c r="Q481" s="83"/>
      <c r="R481" s="1"/>
      <c r="S481" s="84"/>
      <c r="T481" s="84"/>
      <c r="V481" s="84"/>
      <c r="W481" s="83"/>
      <c r="X481" s="83"/>
      <c r="Y481" s="83"/>
      <c r="Z481" s="1"/>
      <c r="AA481" s="1"/>
      <c r="AB481" s="3"/>
      <c r="AC481" s="84"/>
      <c r="AD481" s="84"/>
      <c r="AE481" s="84"/>
      <c r="AF481" s="85"/>
      <c r="AG481" s="86"/>
      <c r="AH481" s="86"/>
      <c r="AI481" s="86"/>
      <c r="AJ481" s="86"/>
      <c r="AK481" s="87"/>
      <c r="AL481" s="87"/>
      <c r="AM481" s="87"/>
      <c r="AN481" s="87"/>
      <c r="AO481" s="88"/>
      <c r="AP481" s="89"/>
      <c r="AQ481" s="90" t="str">
        <f t="shared" si="113"/>
        <v/>
      </c>
      <c r="AR481" s="91">
        <f t="shared" si="114"/>
        <v>2</v>
      </c>
      <c r="AS481" s="92" t="str">
        <f t="shared" si="115"/>
        <v/>
      </c>
      <c r="AT481" s="93">
        <f t="shared" si="116"/>
        <v>0</v>
      </c>
      <c r="AU481" s="93">
        <f t="shared" si="117"/>
        <v>0</v>
      </c>
      <c r="AV481" s="93" t="str">
        <f t="shared" si="118"/>
        <v>01N</v>
      </c>
      <c r="AW481" s="94" t="str">
        <f t="shared" si="119"/>
        <v/>
      </c>
      <c r="AX481" s="95">
        <f>SUMIF(Calculs!$B$2:$B$34,AW481,Calculs!$C$2:$C$34)</f>
        <v>0</v>
      </c>
      <c r="AY481" s="95">
        <f>IF(K481&lt;&gt;"",IF(LEFT(K481,1)="S", Calculs!$C$55,0),0)</f>
        <v>0</v>
      </c>
      <c r="AZ481" s="95">
        <f>IF(L481&lt;&gt;"",IF(LEFT(L481,1)="S", Calculs!$C$51,0),0)</f>
        <v>0</v>
      </c>
      <c r="BA481" s="95">
        <f>IF(M481&lt;&gt;"",IF(LEFT(M481,1)="S", Calculs!$C$52,0),0)</f>
        <v>0</v>
      </c>
      <c r="BB481" s="96" t="str">
        <f t="shared" si="120"/>
        <v/>
      </c>
      <c r="BC481" s="207" t="str">
        <f t="shared" si="121"/>
        <v/>
      </c>
      <c r="BD481" s="96">
        <f>SUMIF(Calculs!$B$2:$B$34,BB481,Calculs!$C$2:$C$34)</f>
        <v>0</v>
      </c>
      <c r="BE481" s="95">
        <f>IF(Q481&lt;&gt;"",IF(LEFT(Q481,1)="S", Calculs!$C$52,0),0)</f>
        <v>0</v>
      </c>
      <c r="BF481" s="95">
        <f>IF(R481&lt;&gt;"",IF(LEFT(R481,1)="S", Calculs!$C$51,0),0)</f>
        <v>0</v>
      </c>
      <c r="BG481" s="95">
        <f>SUMIF(Calculs!$B$41:$B$46,LEFT(S481,2),Calculs!$C$41:$C$46)</f>
        <v>0</v>
      </c>
      <c r="BH481" s="95">
        <f>IF(T481&lt;&gt;"",IF(LEFT(T481,1)="S", Calculs!$C$48,0),0)</f>
        <v>0</v>
      </c>
      <c r="BI481" s="95">
        <f>IF(W481&lt;&gt;"",IF(LEFT(W481,3)="ETT", Calculs!$C$37,0),0)</f>
        <v>0</v>
      </c>
      <c r="BJ481" s="95">
        <f>IF(X481&lt;&gt;"",IF(LEFT(X481,1)="S", Calculs!$C$51,0),0)</f>
        <v>0</v>
      </c>
      <c r="BK481" s="95">
        <f>IF(Y481&lt;&gt;"",IF(LEFT(Y481,1)="S", Calculs!$C$52,0),0)</f>
        <v>0</v>
      </c>
      <c r="BL481" s="96" t="str">
        <f t="shared" si="122"/>
        <v/>
      </c>
      <c r="BM481" s="95">
        <f>SUMIF(Calculs!$B$32:$B$36,TRIM(BL481),Calculs!$C$32:$C$36)</f>
        <v>0</v>
      </c>
      <c r="BN481" s="95">
        <f>IF(V481&lt;&gt;"",IF(LEFT(V481,1)="S", SUMIF(Calculs!$B$57:$B$61, TRIM(BL481), Calculs!$C$57:$C$61),0),0)</f>
        <v>0</v>
      </c>
      <c r="BO481" s="93" t="str">
        <f t="shared" si="123"/>
        <v>N</v>
      </c>
      <c r="BP481" s="95">
        <f t="shared" si="124"/>
        <v>0</v>
      </c>
      <c r="BQ481" s="95" t="e">
        <f t="shared" si="125"/>
        <v>#VALUE!</v>
      </c>
      <c r="BR481" s="95" t="e">
        <f t="shared" si="126"/>
        <v>#VALUE!</v>
      </c>
    </row>
    <row r="482" spans="1:70" ht="12.75" customHeight="1">
      <c r="A482" s="81"/>
      <c r="B482" s="107"/>
      <c r="C482" s="1"/>
      <c r="D482" s="1"/>
      <c r="E482" s="1"/>
      <c r="F482" s="1"/>
      <c r="G482" s="1"/>
      <c r="H482" s="34"/>
      <c r="I482" s="83"/>
      <c r="J482" s="83"/>
      <c r="K482" s="83"/>
      <c r="L482" s="83"/>
      <c r="M482" s="83"/>
      <c r="N482" s="83"/>
      <c r="O482" s="83"/>
      <c r="P482" s="83"/>
      <c r="Q482" s="83"/>
      <c r="R482" s="1"/>
      <c r="S482" s="84"/>
      <c r="T482" s="84"/>
      <c r="V482" s="84"/>
      <c r="W482" s="83"/>
      <c r="X482" s="83"/>
      <c r="Y482" s="83"/>
      <c r="Z482" s="1"/>
      <c r="AA482" s="1"/>
      <c r="AB482" s="3"/>
      <c r="AC482" s="84"/>
      <c r="AD482" s="84"/>
      <c r="AE482" s="84"/>
      <c r="AF482" s="85"/>
      <c r="AG482" s="86"/>
      <c r="AH482" s="86"/>
      <c r="AI482" s="86"/>
      <c r="AJ482" s="86"/>
      <c r="AK482" s="87"/>
      <c r="AL482" s="87"/>
      <c r="AM482" s="87"/>
      <c r="AN482" s="87"/>
      <c r="AO482" s="88"/>
      <c r="AP482" s="89"/>
      <c r="AQ482" s="90" t="str">
        <f t="shared" si="113"/>
        <v/>
      </c>
      <c r="AR482" s="91">
        <f t="shared" si="114"/>
        <v>2</v>
      </c>
      <c r="AS482" s="92" t="str">
        <f t="shared" si="115"/>
        <v/>
      </c>
      <c r="AT482" s="93">
        <f t="shared" si="116"/>
        <v>0</v>
      </c>
      <c r="AU482" s="93">
        <f t="shared" si="117"/>
        <v>0</v>
      </c>
      <c r="AV482" s="93" t="str">
        <f t="shared" si="118"/>
        <v>01N</v>
      </c>
      <c r="AW482" s="94" t="str">
        <f t="shared" si="119"/>
        <v/>
      </c>
      <c r="AX482" s="95">
        <f>SUMIF(Calculs!$B$2:$B$34,AW482,Calculs!$C$2:$C$34)</f>
        <v>0</v>
      </c>
      <c r="AY482" s="95">
        <f>IF(K482&lt;&gt;"",IF(LEFT(K482,1)="S", Calculs!$C$55,0),0)</f>
        <v>0</v>
      </c>
      <c r="AZ482" s="95">
        <f>IF(L482&lt;&gt;"",IF(LEFT(L482,1)="S", Calculs!$C$51,0),0)</f>
        <v>0</v>
      </c>
      <c r="BA482" s="95">
        <f>IF(M482&lt;&gt;"",IF(LEFT(M482,1)="S", Calculs!$C$52,0),0)</f>
        <v>0</v>
      </c>
      <c r="BB482" s="96" t="str">
        <f t="shared" si="120"/>
        <v/>
      </c>
      <c r="BC482" s="207" t="str">
        <f t="shared" si="121"/>
        <v/>
      </c>
      <c r="BD482" s="96">
        <f>SUMIF(Calculs!$B$2:$B$34,BB482,Calculs!$C$2:$C$34)</f>
        <v>0</v>
      </c>
      <c r="BE482" s="95">
        <f>IF(Q482&lt;&gt;"",IF(LEFT(Q482,1)="S", Calculs!$C$52,0),0)</f>
        <v>0</v>
      </c>
      <c r="BF482" s="95">
        <f>IF(R482&lt;&gt;"",IF(LEFT(R482,1)="S", Calculs!$C$51,0),0)</f>
        <v>0</v>
      </c>
      <c r="BG482" s="95">
        <f>SUMIF(Calculs!$B$41:$B$46,LEFT(S482,2),Calculs!$C$41:$C$46)</f>
        <v>0</v>
      </c>
      <c r="BH482" s="95">
        <f>IF(T482&lt;&gt;"",IF(LEFT(T482,1)="S", Calculs!$C$48,0),0)</f>
        <v>0</v>
      </c>
      <c r="BI482" s="95">
        <f>IF(W482&lt;&gt;"",IF(LEFT(W482,3)="ETT", Calculs!$C$37,0),0)</f>
        <v>0</v>
      </c>
      <c r="BJ482" s="95">
        <f>IF(X482&lt;&gt;"",IF(LEFT(X482,1)="S", Calculs!$C$51,0),0)</f>
        <v>0</v>
      </c>
      <c r="BK482" s="95">
        <f>IF(Y482&lt;&gt;"",IF(LEFT(Y482,1)="S", Calculs!$C$52,0),0)</f>
        <v>0</v>
      </c>
      <c r="BL482" s="96" t="str">
        <f t="shared" si="122"/>
        <v/>
      </c>
      <c r="BM482" s="95">
        <f>SUMIF(Calculs!$B$32:$B$36,TRIM(BL482),Calculs!$C$32:$C$36)</f>
        <v>0</v>
      </c>
      <c r="BN482" s="95">
        <f>IF(V482&lt;&gt;"",IF(LEFT(V482,1)="S", SUMIF(Calculs!$B$57:$B$61, TRIM(BL482), Calculs!$C$57:$C$61),0),0)</f>
        <v>0</v>
      </c>
      <c r="BO482" s="93" t="str">
        <f t="shared" si="123"/>
        <v>N</v>
      </c>
      <c r="BP482" s="95">
        <f t="shared" si="124"/>
        <v>0</v>
      </c>
      <c r="BQ482" s="95" t="e">
        <f t="shared" si="125"/>
        <v>#VALUE!</v>
      </c>
      <c r="BR482" s="95" t="e">
        <f t="shared" si="126"/>
        <v>#VALUE!</v>
      </c>
    </row>
    <row r="483" spans="1:70" ht="12.75" customHeight="1">
      <c r="A483" s="81"/>
      <c r="B483" s="107"/>
      <c r="C483" s="1"/>
      <c r="D483" s="1"/>
      <c r="E483" s="1"/>
      <c r="F483" s="1"/>
      <c r="G483" s="1"/>
      <c r="H483" s="34"/>
      <c r="I483" s="83"/>
      <c r="J483" s="83"/>
      <c r="K483" s="83"/>
      <c r="L483" s="83"/>
      <c r="M483" s="83"/>
      <c r="N483" s="83"/>
      <c r="O483" s="83"/>
      <c r="P483" s="83"/>
      <c r="Q483" s="83"/>
      <c r="R483" s="1"/>
      <c r="S483" s="84"/>
      <c r="T483" s="84"/>
      <c r="V483" s="84"/>
      <c r="W483" s="83"/>
      <c r="X483" s="83"/>
      <c r="Y483" s="83"/>
      <c r="Z483" s="1"/>
      <c r="AA483" s="1"/>
      <c r="AB483" s="3"/>
      <c r="AC483" s="84"/>
      <c r="AD483" s="84"/>
      <c r="AE483" s="84"/>
      <c r="AF483" s="85"/>
      <c r="AG483" s="86"/>
      <c r="AH483" s="86"/>
      <c r="AI483" s="86"/>
      <c r="AJ483" s="86"/>
      <c r="AK483" s="87"/>
      <c r="AL483" s="87"/>
      <c r="AM483" s="87"/>
      <c r="AN483" s="87"/>
      <c r="AO483" s="88"/>
      <c r="AP483" s="89"/>
      <c r="AQ483" s="90" t="str">
        <f t="shared" si="113"/>
        <v/>
      </c>
      <c r="AR483" s="91">
        <f t="shared" si="114"/>
        <v>2</v>
      </c>
      <c r="AS483" s="92" t="str">
        <f t="shared" si="115"/>
        <v/>
      </c>
      <c r="AT483" s="93">
        <f t="shared" si="116"/>
        <v>0</v>
      </c>
      <c r="AU483" s="93">
        <f t="shared" si="117"/>
        <v>0</v>
      </c>
      <c r="AV483" s="93" t="str">
        <f t="shared" si="118"/>
        <v>01N</v>
      </c>
      <c r="AW483" s="94" t="str">
        <f t="shared" si="119"/>
        <v/>
      </c>
      <c r="AX483" s="95">
        <f>SUMIF(Calculs!$B$2:$B$34,AW483,Calculs!$C$2:$C$34)</f>
        <v>0</v>
      </c>
      <c r="AY483" s="95">
        <f>IF(K483&lt;&gt;"",IF(LEFT(K483,1)="S", Calculs!$C$55,0),0)</f>
        <v>0</v>
      </c>
      <c r="AZ483" s="95">
        <f>IF(L483&lt;&gt;"",IF(LEFT(L483,1)="S", Calculs!$C$51,0),0)</f>
        <v>0</v>
      </c>
      <c r="BA483" s="95">
        <f>IF(M483&lt;&gt;"",IF(LEFT(M483,1)="S", Calculs!$C$52,0),0)</f>
        <v>0</v>
      </c>
      <c r="BB483" s="96" t="str">
        <f t="shared" si="120"/>
        <v/>
      </c>
      <c r="BC483" s="207" t="str">
        <f t="shared" si="121"/>
        <v/>
      </c>
      <c r="BD483" s="96">
        <f>SUMIF(Calculs!$B$2:$B$34,BB483,Calculs!$C$2:$C$34)</f>
        <v>0</v>
      </c>
      <c r="BE483" s="95">
        <f>IF(Q483&lt;&gt;"",IF(LEFT(Q483,1)="S", Calculs!$C$52,0),0)</f>
        <v>0</v>
      </c>
      <c r="BF483" s="95">
        <f>IF(R483&lt;&gt;"",IF(LEFT(R483,1)="S", Calculs!$C$51,0),0)</f>
        <v>0</v>
      </c>
      <c r="BG483" s="95">
        <f>SUMIF(Calculs!$B$41:$B$46,LEFT(S483,2),Calculs!$C$41:$C$46)</f>
        <v>0</v>
      </c>
      <c r="BH483" s="95">
        <f>IF(T483&lt;&gt;"",IF(LEFT(T483,1)="S", Calculs!$C$48,0),0)</f>
        <v>0</v>
      </c>
      <c r="BI483" s="95">
        <f>IF(W483&lt;&gt;"",IF(LEFT(W483,3)="ETT", Calculs!$C$37,0),0)</f>
        <v>0</v>
      </c>
      <c r="BJ483" s="95">
        <f>IF(X483&lt;&gt;"",IF(LEFT(X483,1)="S", Calculs!$C$51,0),0)</f>
        <v>0</v>
      </c>
      <c r="BK483" s="95">
        <f>IF(Y483&lt;&gt;"",IF(LEFT(Y483,1)="S", Calculs!$C$52,0),0)</f>
        <v>0</v>
      </c>
      <c r="BL483" s="96" t="str">
        <f t="shared" si="122"/>
        <v/>
      </c>
      <c r="BM483" s="95">
        <f>SUMIF(Calculs!$B$32:$B$36,TRIM(BL483),Calculs!$C$32:$C$36)</f>
        <v>0</v>
      </c>
      <c r="BN483" s="95">
        <f>IF(V483&lt;&gt;"",IF(LEFT(V483,1)="S", SUMIF(Calculs!$B$57:$B$61, TRIM(BL483), Calculs!$C$57:$C$61),0),0)</f>
        <v>0</v>
      </c>
      <c r="BO483" s="93" t="str">
        <f t="shared" si="123"/>
        <v>N</v>
      </c>
      <c r="BP483" s="95">
        <f t="shared" si="124"/>
        <v>0</v>
      </c>
      <c r="BQ483" s="95" t="e">
        <f t="shared" si="125"/>
        <v>#VALUE!</v>
      </c>
      <c r="BR483" s="95" t="e">
        <f t="shared" si="126"/>
        <v>#VALUE!</v>
      </c>
    </row>
    <row r="484" spans="1:70" ht="12.75" customHeight="1">
      <c r="A484" s="81"/>
      <c r="B484" s="107"/>
      <c r="C484" s="1"/>
      <c r="D484" s="1"/>
      <c r="E484" s="1"/>
      <c r="F484" s="1"/>
      <c r="G484" s="1"/>
      <c r="H484" s="34"/>
      <c r="I484" s="83"/>
      <c r="J484" s="83"/>
      <c r="K484" s="83"/>
      <c r="L484" s="83"/>
      <c r="M484" s="83"/>
      <c r="N484" s="83"/>
      <c r="O484" s="83"/>
      <c r="P484" s="83"/>
      <c r="Q484" s="83"/>
      <c r="R484" s="1"/>
      <c r="S484" s="84"/>
      <c r="T484" s="84"/>
      <c r="V484" s="84"/>
      <c r="W484" s="83"/>
      <c r="X484" s="83"/>
      <c r="Y484" s="83"/>
      <c r="Z484" s="1"/>
      <c r="AA484" s="1"/>
      <c r="AB484" s="3"/>
      <c r="AC484" s="84"/>
      <c r="AD484" s="84"/>
      <c r="AE484" s="84"/>
      <c r="AF484" s="85"/>
      <c r="AG484" s="86"/>
      <c r="AH484" s="86"/>
      <c r="AI484" s="86"/>
      <c r="AJ484" s="86"/>
      <c r="AK484" s="87"/>
      <c r="AL484" s="87"/>
      <c r="AM484" s="87"/>
      <c r="AN484" s="87"/>
      <c r="AO484" s="88"/>
      <c r="AP484" s="89"/>
      <c r="AQ484" s="90" t="str">
        <f t="shared" si="113"/>
        <v/>
      </c>
      <c r="AR484" s="91">
        <f t="shared" si="114"/>
        <v>2</v>
      </c>
      <c r="AS484" s="92" t="str">
        <f t="shared" si="115"/>
        <v/>
      </c>
      <c r="AT484" s="93">
        <f t="shared" si="116"/>
        <v>0</v>
      </c>
      <c r="AU484" s="93">
        <f t="shared" si="117"/>
        <v>0</v>
      </c>
      <c r="AV484" s="93" t="str">
        <f t="shared" si="118"/>
        <v>01N</v>
      </c>
      <c r="AW484" s="94" t="str">
        <f t="shared" si="119"/>
        <v/>
      </c>
      <c r="AX484" s="95">
        <f>SUMIF(Calculs!$B$2:$B$34,AW484,Calculs!$C$2:$C$34)</f>
        <v>0</v>
      </c>
      <c r="AY484" s="95">
        <f>IF(K484&lt;&gt;"",IF(LEFT(K484,1)="S", Calculs!$C$55,0),0)</f>
        <v>0</v>
      </c>
      <c r="AZ484" s="95">
        <f>IF(L484&lt;&gt;"",IF(LEFT(L484,1)="S", Calculs!$C$51,0),0)</f>
        <v>0</v>
      </c>
      <c r="BA484" s="95">
        <f>IF(M484&lt;&gt;"",IF(LEFT(M484,1)="S", Calculs!$C$52,0),0)</f>
        <v>0</v>
      </c>
      <c r="BB484" s="96" t="str">
        <f t="shared" si="120"/>
        <v/>
      </c>
      <c r="BC484" s="207" t="str">
        <f t="shared" si="121"/>
        <v/>
      </c>
      <c r="BD484" s="96">
        <f>SUMIF(Calculs!$B$2:$B$34,BB484,Calculs!$C$2:$C$34)</f>
        <v>0</v>
      </c>
      <c r="BE484" s="95">
        <f>IF(Q484&lt;&gt;"",IF(LEFT(Q484,1)="S", Calculs!$C$52,0),0)</f>
        <v>0</v>
      </c>
      <c r="BF484" s="95">
        <f>IF(R484&lt;&gt;"",IF(LEFT(R484,1)="S", Calculs!$C$51,0),0)</f>
        <v>0</v>
      </c>
      <c r="BG484" s="95">
        <f>SUMIF(Calculs!$B$41:$B$46,LEFT(S484,2),Calculs!$C$41:$C$46)</f>
        <v>0</v>
      </c>
      <c r="BH484" s="95">
        <f>IF(T484&lt;&gt;"",IF(LEFT(T484,1)="S", Calculs!$C$48,0),0)</f>
        <v>0</v>
      </c>
      <c r="BI484" s="95">
        <f>IF(W484&lt;&gt;"",IF(LEFT(W484,3)="ETT", Calculs!$C$37,0),0)</f>
        <v>0</v>
      </c>
      <c r="BJ484" s="95">
        <f>IF(X484&lt;&gt;"",IF(LEFT(X484,1)="S", Calculs!$C$51,0),0)</f>
        <v>0</v>
      </c>
      <c r="BK484" s="95">
        <f>IF(Y484&lt;&gt;"",IF(LEFT(Y484,1)="S", Calculs!$C$52,0),0)</f>
        <v>0</v>
      </c>
      <c r="BL484" s="96" t="str">
        <f t="shared" si="122"/>
        <v/>
      </c>
      <c r="BM484" s="95">
        <f>SUMIF(Calculs!$B$32:$B$36,TRIM(BL484),Calculs!$C$32:$C$36)</f>
        <v>0</v>
      </c>
      <c r="BN484" s="95">
        <f>IF(V484&lt;&gt;"",IF(LEFT(V484,1)="S", SUMIF(Calculs!$B$57:$B$61, TRIM(BL484), Calculs!$C$57:$C$61),0),0)</f>
        <v>0</v>
      </c>
      <c r="BO484" s="93" t="str">
        <f t="shared" si="123"/>
        <v>N</v>
      </c>
      <c r="BP484" s="95">
        <f t="shared" si="124"/>
        <v>0</v>
      </c>
      <c r="BQ484" s="95" t="e">
        <f t="shared" si="125"/>
        <v>#VALUE!</v>
      </c>
      <c r="BR484" s="95" t="e">
        <f t="shared" si="126"/>
        <v>#VALUE!</v>
      </c>
    </row>
    <row r="485" spans="1:70" ht="12.75" customHeight="1">
      <c r="A485" s="81"/>
      <c r="B485" s="107"/>
      <c r="C485" s="1"/>
      <c r="D485" s="1"/>
      <c r="E485" s="1"/>
      <c r="F485" s="1"/>
      <c r="G485" s="1"/>
      <c r="H485" s="34"/>
      <c r="I485" s="83"/>
      <c r="J485" s="83"/>
      <c r="K485" s="83"/>
      <c r="L485" s="83"/>
      <c r="M485" s="83"/>
      <c r="N485" s="83"/>
      <c r="O485" s="83"/>
      <c r="P485" s="83"/>
      <c r="Q485" s="83"/>
      <c r="R485" s="1"/>
      <c r="S485" s="84"/>
      <c r="T485" s="84"/>
      <c r="V485" s="84"/>
      <c r="W485" s="83"/>
      <c r="X485" s="83"/>
      <c r="Y485" s="83"/>
      <c r="Z485" s="1"/>
      <c r="AA485" s="1"/>
      <c r="AB485" s="3"/>
      <c r="AC485" s="84"/>
      <c r="AD485" s="84"/>
      <c r="AE485" s="84"/>
      <c r="AF485" s="85"/>
      <c r="AG485" s="86"/>
      <c r="AH485" s="86"/>
      <c r="AI485" s="86"/>
      <c r="AJ485" s="86"/>
      <c r="AK485" s="87"/>
      <c r="AL485" s="87"/>
      <c r="AM485" s="87"/>
      <c r="AN485" s="87"/>
      <c r="AO485" s="88"/>
      <c r="AP485" s="89"/>
      <c r="AQ485" s="90" t="str">
        <f t="shared" si="113"/>
        <v/>
      </c>
      <c r="AR485" s="91">
        <f t="shared" si="114"/>
        <v>2</v>
      </c>
      <c r="AS485" s="92" t="str">
        <f t="shared" si="115"/>
        <v/>
      </c>
      <c r="AT485" s="93">
        <f t="shared" si="116"/>
        <v>0</v>
      </c>
      <c r="AU485" s="93">
        <f t="shared" si="117"/>
        <v>0</v>
      </c>
      <c r="AV485" s="93" t="str">
        <f t="shared" si="118"/>
        <v>01N</v>
      </c>
      <c r="AW485" s="94" t="str">
        <f t="shared" si="119"/>
        <v/>
      </c>
      <c r="AX485" s="95">
        <f>SUMIF(Calculs!$B$2:$B$34,AW485,Calculs!$C$2:$C$34)</f>
        <v>0</v>
      </c>
      <c r="AY485" s="95">
        <f>IF(K485&lt;&gt;"",IF(LEFT(K485,1)="S", Calculs!$C$55,0),0)</f>
        <v>0</v>
      </c>
      <c r="AZ485" s="95">
        <f>IF(L485&lt;&gt;"",IF(LEFT(L485,1)="S", Calculs!$C$51,0),0)</f>
        <v>0</v>
      </c>
      <c r="BA485" s="95">
        <f>IF(M485&lt;&gt;"",IF(LEFT(M485,1)="S", Calculs!$C$52,0),0)</f>
        <v>0</v>
      </c>
      <c r="BB485" s="96" t="str">
        <f t="shared" si="120"/>
        <v/>
      </c>
      <c r="BC485" s="207" t="str">
        <f t="shared" si="121"/>
        <v/>
      </c>
      <c r="BD485" s="96">
        <f>SUMIF(Calculs!$B$2:$B$34,BB485,Calculs!$C$2:$C$34)</f>
        <v>0</v>
      </c>
      <c r="BE485" s="95">
        <f>IF(Q485&lt;&gt;"",IF(LEFT(Q485,1)="S", Calculs!$C$52,0),0)</f>
        <v>0</v>
      </c>
      <c r="BF485" s="95">
        <f>IF(R485&lt;&gt;"",IF(LEFT(R485,1)="S", Calculs!$C$51,0),0)</f>
        <v>0</v>
      </c>
      <c r="BG485" s="95">
        <f>SUMIF(Calculs!$B$41:$B$46,LEFT(S485,2),Calculs!$C$41:$C$46)</f>
        <v>0</v>
      </c>
      <c r="BH485" s="95">
        <f>IF(T485&lt;&gt;"",IF(LEFT(T485,1)="S", Calculs!$C$48,0),0)</f>
        <v>0</v>
      </c>
      <c r="BI485" s="95">
        <f>IF(W485&lt;&gt;"",IF(LEFT(W485,3)="ETT", Calculs!$C$37,0),0)</f>
        <v>0</v>
      </c>
      <c r="BJ485" s="95">
        <f>IF(X485&lt;&gt;"",IF(LEFT(X485,1)="S", Calculs!$C$51,0),0)</f>
        <v>0</v>
      </c>
      <c r="BK485" s="95">
        <f>IF(Y485&lt;&gt;"",IF(LEFT(Y485,1)="S", Calculs!$C$52,0),0)</f>
        <v>0</v>
      </c>
      <c r="BL485" s="96" t="str">
        <f t="shared" si="122"/>
        <v/>
      </c>
      <c r="BM485" s="95">
        <f>SUMIF(Calculs!$B$32:$B$36,TRIM(BL485),Calculs!$C$32:$C$36)</f>
        <v>0</v>
      </c>
      <c r="BN485" s="95">
        <f>IF(V485&lt;&gt;"",IF(LEFT(V485,1)="S", SUMIF(Calculs!$B$57:$B$61, TRIM(BL485), Calculs!$C$57:$C$61),0),0)</f>
        <v>0</v>
      </c>
      <c r="BO485" s="93" t="str">
        <f t="shared" si="123"/>
        <v>N</v>
      </c>
      <c r="BP485" s="95">
        <f t="shared" si="124"/>
        <v>0</v>
      </c>
      <c r="BQ485" s="95" t="e">
        <f t="shared" si="125"/>
        <v>#VALUE!</v>
      </c>
      <c r="BR485" s="95" t="e">
        <f t="shared" si="126"/>
        <v>#VALUE!</v>
      </c>
    </row>
    <row r="486" spans="1:70" ht="12.75" customHeight="1">
      <c r="A486" s="81"/>
      <c r="B486" s="107"/>
      <c r="C486" s="1"/>
      <c r="D486" s="1"/>
      <c r="E486" s="1"/>
      <c r="F486" s="1"/>
      <c r="G486" s="1"/>
      <c r="H486" s="34"/>
      <c r="I486" s="83"/>
      <c r="J486" s="83"/>
      <c r="K486" s="83"/>
      <c r="L486" s="83"/>
      <c r="M486" s="83"/>
      <c r="N486" s="83"/>
      <c r="O486" s="83"/>
      <c r="P486" s="83"/>
      <c r="Q486" s="83"/>
      <c r="R486" s="1"/>
      <c r="S486" s="84"/>
      <c r="T486" s="84"/>
      <c r="V486" s="84"/>
      <c r="W486" s="83"/>
      <c r="X486" s="83"/>
      <c r="Y486" s="83"/>
      <c r="Z486" s="1"/>
      <c r="AA486" s="1"/>
      <c r="AB486" s="3"/>
      <c r="AC486" s="84"/>
      <c r="AD486" s="84"/>
      <c r="AE486" s="84"/>
      <c r="AF486" s="85"/>
      <c r="AG486" s="86"/>
      <c r="AH486" s="86"/>
      <c r="AI486" s="86"/>
      <c r="AJ486" s="86"/>
      <c r="AK486" s="87"/>
      <c r="AL486" s="87"/>
      <c r="AM486" s="87"/>
      <c r="AN486" s="87"/>
      <c r="AO486" s="88"/>
      <c r="AP486" s="89"/>
      <c r="AQ486" s="90" t="str">
        <f t="shared" si="113"/>
        <v/>
      </c>
      <c r="AR486" s="91">
        <f t="shared" si="114"/>
        <v>2</v>
      </c>
      <c r="AS486" s="92" t="str">
        <f t="shared" si="115"/>
        <v/>
      </c>
      <c r="AT486" s="93">
        <f t="shared" si="116"/>
        <v>0</v>
      </c>
      <c r="AU486" s="93">
        <f t="shared" si="117"/>
        <v>0</v>
      </c>
      <c r="AV486" s="93" t="str">
        <f t="shared" si="118"/>
        <v>01N</v>
      </c>
      <c r="AW486" s="94" t="str">
        <f t="shared" si="119"/>
        <v/>
      </c>
      <c r="AX486" s="95">
        <f>SUMIF(Calculs!$B$2:$B$34,AW486,Calculs!$C$2:$C$34)</f>
        <v>0</v>
      </c>
      <c r="AY486" s="95">
        <f>IF(K486&lt;&gt;"",IF(LEFT(K486,1)="S", Calculs!$C$55,0),0)</f>
        <v>0</v>
      </c>
      <c r="AZ486" s="95">
        <f>IF(L486&lt;&gt;"",IF(LEFT(L486,1)="S", Calculs!$C$51,0),0)</f>
        <v>0</v>
      </c>
      <c r="BA486" s="95">
        <f>IF(M486&lt;&gt;"",IF(LEFT(M486,1)="S", Calculs!$C$52,0),0)</f>
        <v>0</v>
      </c>
      <c r="BB486" s="96" t="str">
        <f t="shared" si="120"/>
        <v/>
      </c>
      <c r="BC486" s="207" t="str">
        <f t="shared" si="121"/>
        <v/>
      </c>
      <c r="BD486" s="96">
        <f>SUMIF(Calculs!$B$2:$B$34,BB486,Calculs!$C$2:$C$34)</f>
        <v>0</v>
      </c>
      <c r="BE486" s="95">
        <f>IF(Q486&lt;&gt;"",IF(LEFT(Q486,1)="S", Calculs!$C$52,0),0)</f>
        <v>0</v>
      </c>
      <c r="BF486" s="95">
        <f>IF(R486&lt;&gt;"",IF(LEFT(R486,1)="S", Calculs!$C$51,0),0)</f>
        <v>0</v>
      </c>
      <c r="BG486" s="95">
        <f>SUMIF(Calculs!$B$41:$B$46,LEFT(S486,2),Calculs!$C$41:$C$46)</f>
        <v>0</v>
      </c>
      <c r="BH486" s="95">
        <f>IF(T486&lt;&gt;"",IF(LEFT(T486,1)="S", Calculs!$C$48,0),0)</f>
        <v>0</v>
      </c>
      <c r="BI486" s="95">
        <f>IF(W486&lt;&gt;"",IF(LEFT(W486,3)="ETT", Calculs!$C$37,0),0)</f>
        <v>0</v>
      </c>
      <c r="BJ486" s="95">
        <f>IF(X486&lt;&gt;"",IF(LEFT(X486,1)="S", Calculs!$C$51,0),0)</f>
        <v>0</v>
      </c>
      <c r="BK486" s="95">
        <f>IF(Y486&lt;&gt;"",IF(LEFT(Y486,1)="S", Calculs!$C$52,0),0)</f>
        <v>0</v>
      </c>
      <c r="BL486" s="96" t="str">
        <f t="shared" si="122"/>
        <v/>
      </c>
      <c r="BM486" s="95">
        <f>SUMIF(Calculs!$B$32:$B$36,TRIM(BL486),Calculs!$C$32:$C$36)</f>
        <v>0</v>
      </c>
      <c r="BN486" s="95">
        <f>IF(V486&lt;&gt;"",IF(LEFT(V486,1)="S", SUMIF(Calculs!$B$57:$B$61, TRIM(BL486), Calculs!$C$57:$C$61),0),0)</f>
        <v>0</v>
      </c>
      <c r="BO486" s="93" t="str">
        <f t="shared" si="123"/>
        <v>N</v>
      </c>
      <c r="BP486" s="95">
        <f t="shared" si="124"/>
        <v>0</v>
      </c>
      <c r="BQ486" s="95" t="e">
        <f t="shared" si="125"/>
        <v>#VALUE!</v>
      </c>
      <c r="BR486" s="95" t="e">
        <f t="shared" si="126"/>
        <v>#VALUE!</v>
      </c>
    </row>
    <row r="487" spans="1:70" ht="12.75" customHeight="1">
      <c r="A487" s="81"/>
      <c r="B487" s="107"/>
      <c r="C487" s="1"/>
      <c r="D487" s="1"/>
      <c r="E487" s="1"/>
      <c r="F487" s="1"/>
      <c r="G487" s="1"/>
      <c r="H487" s="34"/>
      <c r="I487" s="83"/>
      <c r="J487" s="83"/>
      <c r="K487" s="83"/>
      <c r="L487" s="83"/>
      <c r="M487" s="83"/>
      <c r="N487" s="83"/>
      <c r="O487" s="83"/>
      <c r="P487" s="83"/>
      <c r="Q487" s="83"/>
      <c r="R487" s="1"/>
      <c r="S487" s="84"/>
      <c r="T487" s="84"/>
      <c r="V487" s="84"/>
      <c r="W487" s="83"/>
      <c r="X487" s="83"/>
      <c r="Y487" s="83"/>
      <c r="Z487" s="1"/>
      <c r="AA487" s="1"/>
      <c r="AB487" s="3"/>
      <c r="AC487" s="84"/>
      <c r="AD487" s="84"/>
      <c r="AE487" s="84"/>
      <c r="AF487" s="85"/>
      <c r="AG487" s="86"/>
      <c r="AH487" s="86"/>
      <c r="AI487" s="86"/>
      <c r="AJ487" s="86"/>
      <c r="AK487" s="87"/>
      <c r="AL487" s="87"/>
      <c r="AM487" s="87"/>
      <c r="AN487" s="87"/>
      <c r="AO487" s="88"/>
      <c r="AP487" s="89"/>
      <c r="AQ487" s="90" t="str">
        <f t="shared" si="113"/>
        <v/>
      </c>
      <c r="AR487" s="91">
        <f t="shared" si="114"/>
        <v>2</v>
      </c>
      <c r="AS487" s="92" t="str">
        <f t="shared" si="115"/>
        <v/>
      </c>
      <c r="AT487" s="93">
        <f t="shared" si="116"/>
        <v>0</v>
      </c>
      <c r="AU487" s="93">
        <f t="shared" si="117"/>
        <v>0</v>
      </c>
      <c r="AV487" s="93" t="str">
        <f t="shared" si="118"/>
        <v>01N</v>
      </c>
      <c r="AW487" s="94" t="str">
        <f t="shared" si="119"/>
        <v/>
      </c>
      <c r="AX487" s="95">
        <f>SUMIF(Calculs!$B$2:$B$34,AW487,Calculs!$C$2:$C$34)</f>
        <v>0</v>
      </c>
      <c r="AY487" s="95">
        <f>IF(K487&lt;&gt;"",IF(LEFT(K487,1)="S", Calculs!$C$55,0),0)</f>
        <v>0</v>
      </c>
      <c r="AZ487" s="95">
        <f>IF(L487&lt;&gt;"",IF(LEFT(L487,1)="S", Calculs!$C$51,0),0)</f>
        <v>0</v>
      </c>
      <c r="BA487" s="95">
        <f>IF(M487&lt;&gt;"",IF(LEFT(M487,1)="S", Calculs!$C$52,0),0)</f>
        <v>0</v>
      </c>
      <c r="BB487" s="96" t="str">
        <f t="shared" si="120"/>
        <v/>
      </c>
      <c r="BC487" s="207" t="str">
        <f t="shared" si="121"/>
        <v/>
      </c>
      <c r="BD487" s="96">
        <f>SUMIF(Calculs!$B$2:$B$34,BB487,Calculs!$C$2:$C$34)</f>
        <v>0</v>
      </c>
      <c r="BE487" s="95">
        <f>IF(Q487&lt;&gt;"",IF(LEFT(Q487,1)="S", Calculs!$C$52,0),0)</f>
        <v>0</v>
      </c>
      <c r="BF487" s="95">
        <f>IF(R487&lt;&gt;"",IF(LEFT(R487,1)="S", Calculs!$C$51,0),0)</f>
        <v>0</v>
      </c>
      <c r="BG487" s="95">
        <f>SUMIF(Calculs!$B$41:$B$46,LEFT(S487,2),Calculs!$C$41:$C$46)</f>
        <v>0</v>
      </c>
      <c r="BH487" s="95">
        <f>IF(T487&lt;&gt;"",IF(LEFT(T487,1)="S", Calculs!$C$48,0),0)</f>
        <v>0</v>
      </c>
      <c r="BI487" s="95">
        <f>IF(W487&lt;&gt;"",IF(LEFT(W487,3)="ETT", Calculs!$C$37,0),0)</f>
        <v>0</v>
      </c>
      <c r="BJ487" s="95">
        <f>IF(X487&lt;&gt;"",IF(LEFT(X487,1)="S", Calculs!$C$51,0),0)</f>
        <v>0</v>
      </c>
      <c r="BK487" s="95">
        <f>IF(Y487&lt;&gt;"",IF(LEFT(Y487,1)="S", Calculs!$C$52,0),0)</f>
        <v>0</v>
      </c>
      <c r="BL487" s="96" t="str">
        <f t="shared" si="122"/>
        <v/>
      </c>
      <c r="BM487" s="95">
        <f>SUMIF(Calculs!$B$32:$B$36,TRIM(BL487),Calculs!$C$32:$C$36)</f>
        <v>0</v>
      </c>
      <c r="BN487" s="95">
        <f>IF(V487&lt;&gt;"",IF(LEFT(V487,1)="S", SUMIF(Calculs!$B$57:$B$61, TRIM(BL487), Calculs!$C$57:$C$61),0),0)</f>
        <v>0</v>
      </c>
      <c r="BO487" s="93" t="str">
        <f t="shared" si="123"/>
        <v>N</v>
      </c>
      <c r="BP487" s="95">
        <f t="shared" si="124"/>
        <v>0</v>
      </c>
      <c r="BQ487" s="95" t="e">
        <f t="shared" si="125"/>
        <v>#VALUE!</v>
      </c>
      <c r="BR487" s="95" t="e">
        <f t="shared" si="126"/>
        <v>#VALUE!</v>
      </c>
    </row>
    <row r="488" spans="1:70" ht="12.75" customHeight="1">
      <c r="A488" s="81"/>
      <c r="B488" s="107"/>
      <c r="C488" s="1"/>
      <c r="D488" s="1"/>
      <c r="E488" s="1"/>
      <c r="F488" s="1"/>
      <c r="G488" s="1"/>
      <c r="H488" s="34"/>
      <c r="I488" s="83"/>
      <c r="J488" s="83"/>
      <c r="K488" s="83"/>
      <c r="L488" s="83"/>
      <c r="M488" s="83"/>
      <c r="N488" s="83"/>
      <c r="O488" s="83"/>
      <c r="P488" s="83"/>
      <c r="Q488" s="83"/>
      <c r="R488" s="1"/>
      <c r="S488" s="84"/>
      <c r="T488" s="84"/>
      <c r="V488" s="84"/>
      <c r="W488" s="83"/>
      <c r="X488" s="83"/>
      <c r="Y488" s="83"/>
      <c r="Z488" s="1"/>
      <c r="AA488" s="1"/>
      <c r="AB488" s="3"/>
      <c r="AC488" s="84"/>
      <c r="AD488" s="84"/>
      <c r="AE488" s="84"/>
      <c r="AF488" s="85"/>
      <c r="AG488" s="86"/>
      <c r="AH488" s="86"/>
      <c r="AI488" s="86"/>
      <c r="AJ488" s="86"/>
      <c r="AK488" s="87"/>
      <c r="AL488" s="87"/>
      <c r="AM488" s="87"/>
      <c r="AN488" s="87"/>
      <c r="AO488" s="88"/>
      <c r="AP488" s="89"/>
      <c r="AQ488" s="90" t="str">
        <f t="shared" si="113"/>
        <v/>
      </c>
      <c r="AR488" s="91">
        <f t="shared" si="114"/>
        <v>2</v>
      </c>
      <c r="AS488" s="92" t="str">
        <f t="shared" si="115"/>
        <v/>
      </c>
      <c r="AT488" s="93">
        <f t="shared" si="116"/>
        <v>0</v>
      </c>
      <c r="AU488" s="93">
        <f t="shared" si="117"/>
        <v>0</v>
      </c>
      <c r="AV488" s="93" t="str">
        <f t="shared" si="118"/>
        <v>01N</v>
      </c>
      <c r="AW488" s="94" t="str">
        <f t="shared" si="119"/>
        <v/>
      </c>
      <c r="AX488" s="95">
        <f>SUMIF(Calculs!$B$2:$B$34,AW488,Calculs!$C$2:$C$34)</f>
        <v>0</v>
      </c>
      <c r="AY488" s="95">
        <f>IF(K488&lt;&gt;"",IF(LEFT(K488,1)="S", Calculs!$C$55,0),0)</f>
        <v>0</v>
      </c>
      <c r="AZ488" s="95">
        <f>IF(L488&lt;&gt;"",IF(LEFT(L488,1)="S", Calculs!$C$51,0),0)</f>
        <v>0</v>
      </c>
      <c r="BA488" s="95">
        <f>IF(M488&lt;&gt;"",IF(LEFT(M488,1)="S", Calculs!$C$52,0),0)</f>
        <v>0</v>
      </c>
      <c r="BB488" s="96" t="str">
        <f t="shared" si="120"/>
        <v/>
      </c>
      <c r="BC488" s="207" t="str">
        <f t="shared" si="121"/>
        <v/>
      </c>
      <c r="BD488" s="96">
        <f>SUMIF(Calculs!$B$2:$B$34,BB488,Calculs!$C$2:$C$34)</f>
        <v>0</v>
      </c>
      <c r="BE488" s="95">
        <f>IF(Q488&lt;&gt;"",IF(LEFT(Q488,1)="S", Calculs!$C$52,0),0)</f>
        <v>0</v>
      </c>
      <c r="BF488" s="95">
        <f>IF(R488&lt;&gt;"",IF(LEFT(R488,1)="S", Calculs!$C$51,0),0)</f>
        <v>0</v>
      </c>
      <c r="BG488" s="95">
        <f>SUMIF(Calculs!$B$41:$B$46,LEFT(S488,2),Calculs!$C$41:$C$46)</f>
        <v>0</v>
      </c>
      <c r="BH488" s="95">
        <f>IF(T488&lt;&gt;"",IF(LEFT(T488,1)="S", Calculs!$C$48,0),0)</f>
        <v>0</v>
      </c>
      <c r="BI488" s="95">
        <f>IF(W488&lt;&gt;"",IF(LEFT(W488,3)="ETT", Calculs!$C$37,0),0)</f>
        <v>0</v>
      </c>
      <c r="BJ488" s="95">
        <f>IF(X488&lt;&gt;"",IF(LEFT(X488,1)="S", Calculs!$C$51,0),0)</f>
        <v>0</v>
      </c>
      <c r="BK488" s="95">
        <f>IF(Y488&lt;&gt;"",IF(LEFT(Y488,1)="S", Calculs!$C$52,0),0)</f>
        <v>0</v>
      </c>
      <c r="BL488" s="96" t="str">
        <f t="shared" si="122"/>
        <v/>
      </c>
      <c r="BM488" s="95">
        <f>SUMIF(Calculs!$B$32:$B$36,TRIM(BL488),Calculs!$C$32:$C$36)</f>
        <v>0</v>
      </c>
      <c r="BN488" s="95">
        <f>IF(V488&lt;&gt;"",IF(LEFT(V488,1)="S", SUMIF(Calculs!$B$57:$B$61, TRIM(BL488), Calculs!$C$57:$C$61),0),0)</f>
        <v>0</v>
      </c>
      <c r="BO488" s="93" t="str">
        <f t="shared" si="123"/>
        <v>N</v>
      </c>
      <c r="BP488" s="95">
        <f t="shared" si="124"/>
        <v>0</v>
      </c>
      <c r="BQ488" s="95" t="e">
        <f t="shared" si="125"/>
        <v>#VALUE!</v>
      </c>
      <c r="BR488" s="95" t="e">
        <f t="shared" si="126"/>
        <v>#VALUE!</v>
      </c>
    </row>
    <row r="489" spans="1:70" ht="12.75" customHeight="1">
      <c r="A489" s="81"/>
      <c r="B489" s="107"/>
      <c r="C489" s="1"/>
      <c r="D489" s="1"/>
      <c r="E489" s="1"/>
      <c r="F489" s="1"/>
      <c r="G489" s="1"/>
      <c r="H489" s="34"/>
      <c r="I489" s="83"/>
      <c r="J489" s="83"/>
      <c r="K489" s="83"/>
      <c r="L489" s="83"/>
      <c r="M489" s="83"/>
      <c r="N489" s="83"/>
      <c r="O489" s="83"/>
      <c r="P489" s="83"/>
      <c r="Q489" s="83"/>
      <c r="R489" s="1"/>
      <c r="S489" s="84"/>
      <c r="T489" s="84"/>
      <c r="V489" s="84"/>
      <c r="W489" s="83"/>
      <c r="X489" s="83"/>
      <c r="Y489" s="83"/>
      <c r="Z489" s="1"/>
      <c r="AA489" s="1"/>
      <c r="AB489" s="3"/>
      <c r="AC489" s="84"/>
      <c r="AD489" s="84"/>
      <c r="AE489" s="84"/>
      <c r="AF489" s="85"/>
      <c r="AG489" s="86"/>
      <c r="AH489" s="86"/>
      <c r="AI489" s="86"/>
      <c r="AJ489" s="86"/>
      <c r="AK489" s="87"/>
      <c r="AL489" s="87"/>
      <c r="AM489" s="87"/>
      <c r="AN489" s="87"/>
      <c r="AO489" s="88"/>
      <c r="AP489" s="89"/>
      <c r="AQ489" s="90" t="str">
        <f t="shared" si="113"/>
        <v/>
      </c>
      <c r="AR489" s="91">
        <f t="shared" si="114"/>
        <v>2</v>
      </c>
      <c r="AS489" s="92" t="str">
        <f t="shared" si="115"/>
        <v/>
      </c>
      <c r="AT489" s="93">
        <f t="shared" si="116"/>
        <v>0</v>
      </c>
      <c r="AU489" s="93">
        <f t="shared" si="117"/>
        <v>0</v>
      </c>
      <c r="AV489" s="93" t="str">
        <f t="shared" si="118"/>
        <v>01N</v>
      </c>
      <c r="AW489" s="94" t="str">
        <f t="shared" si="119"/>
        <v/>
      </c>
      <c r="AX489" s="95">
        <f>SUMIF(Calculs!$B$2:$B$34,AW489,Calculs!$C$2:$C$34)</f>
        <v>0</v>
      </c>
      <c r="AY489" s="95">
        <f>IF(K489&lt;&gt;"",IF(LEFT(K489,1)="S", Calculs!$C$55,0),0)</f>
        <v>0</v>
      </c>
      <c r="AZ489" s="95">
        <f>IF(L489&lt;&gt;"",IF(LEFT(L489,1)="S", Calculs!$C$51,0),0)</f>
        <v>0</v>
      </c>
      <c r="BA489" s="95">
        <f>IF(M489&lt;&gt;"",IF(LEFT(M489,1)="S", Calculs!$C$52,0),0)</f>
        <v>0</v>
      </c>
      <c r="BB489" s="96" t="str">
        <f t="shared" si="120"/>
        <v/>
      </c>
      <c r="BC489" s="207" t="str">
        <f t="shared" si="121"/>
        <v/>
      </c>
      <c r="BD489" s="96">
        <f>SUMIF(Calculs!$B$2:$B$34,BB489,Calculs!$C$2:$C$34)</f>
        <v>0</v>
      </c>
      <c r="BE489" s="95">
        <f>IF(Q489&lt;&gt;"",IF(LEFT(Q489,1)="S", Calculs!$C$52,0),0)</f>
        <v>0</v>
      </c>
      <c r="BF489" s="95">
        <f>IF(R489&lt;&gt;"",IF(LEFT(R489,1)="S", Calculs!$C$51,0),0)</f>
        <v>0</v>
      </c>
      <c r="BG489" s="95">
        <f>SUMIF(Calculs!$B$41:$B$46,LEFT(S489,2),Calculs!$C$41:$C$46)</f>
        <v>0</v>
      </c>
      <c r="BH489" s="95">
        <f>IF(T489&lt;&gt;"",IF(LEFT(T489,1)="S", Calculs!$C$48,0),0)</f>
        <v>0</v>
      </c>
      <c r="BI489" s="95">
        <f>IF(W489&lt;&gt;"",IF(LEFT(W489,3)="ETT", Calculs!$C$37,0),0)</f>
        <v>0</v>
      </c>
      <c r="BJ489" s="95">
        <f>IF(X489&lt;&gt;"",IF(LEFT(X489,1)="S", Calculs!$C$51,0),0)</f>
        <v>0</v>
      </c>
      <c r="BK489" s="95">
        <f>IF(Y489&lt;&gt;"",IF(LEFT(Y489,1)="S", Calculs!$C$52,0),0)</f>
        <v>0</v>
      </c>
      <c r="BL489" s="96" t="str">
        <f t="shared" si="122"/>
        <v/>
      </c>
      <c r="BM489" s="95">
        <f>SUMIF(Calculs!$B$32:$B$36,TRIM(BL489),Calculs!$C$32:$C$36)</f>
        <v>0</v>
      </c>
      <c r="BN489" s="95">
        <f>IF(V489&lt;&gt;"",IF(LEFT(V489,1)="S", SUMIF(Calculs!$B$57:$B$61, TRIM(BL489), Calculs!$C$57:$C$61),0),0)</f>
        <v>0</v>
      </c>
      <c r="BO489" s="93" t="str">
        <f t="shared" si="123"/>
        <v>N</v>
      </c>
      <c r="BP489" s="95">
        <f t="shared" si="124"/>
        <v>0</v>
      </c>
      <c r="BQ489" s="95" t="e">
        <f t="shared" si="125"/>
        <v>#VALUE!</v>
      </c>
      <c r="BR489" s="95" t="e">
        <f t="shared" si="126"/>
        <v>#VALUE!</v>
      </c>
    </row>
    <row r="490" spans="1:70" ht="12.75" customHeight="1">
      <c r="A490" s="81"/>
      <c r="B490" s="107"/>
      <c r="C490" s="1"/>
      <c r="D490" s="1"/>
      <c r="E490" s="1"/>
      <c r="F490" s="1"/>
      <c r="G490" s="1"/>
      <c r="H490" s="34"/>
      <c r="I490" s="83"/>
      <c r="J490" s="83"/>
      <c r="K490" s="83"/>
      <c r="L490" s="83"/>
      <c r="M490" s="83"/>
      <c r="N490" s="83"/>
      <c r="O490" s="83"/>
      <c r="P490" s="83"/>
      <c r="Q490" s="83"/>
      <c r="R490" s="1"/>
      <c r="S490" s="84"/>
      <c r="T490" s="84"/>
      <c r="V490" s="84"/>
      <c r="W490" s="83"/>
      <c r="X490" s="83"/>
      <c r="Y490" s="83"/>
      <c r="Z490" s="1"/>
      <c r="AA490" s="1"/>
      <c r="AB490" s="3"/>
      <c r="AC490" s="84"/>
      <c r="AD490" s="84"/>
      <c r="AE490" s="84"/>
      <c r="AF490" s="85"/>
      <c r="AG490" s="86"/>
      <c r="AH490" s="86"/>
      <c r="AI490" s="86"/>
      <c r="AJ490" s="86"/>
      <c r="AK490" s="87"/>
      <c r="AL490" s="87"/>
      <c r="AM490" s="87"/>
      <c r="AN490" s="87"/>
      <c r="AO490" s="88"/>
      <c r="AP490" s="89"/>
      <c r="AQ490" s="90" t="str">
        <f t="shared" si="113"/>
        <v/>
      </c>
      <c r="AR490" s="91">
        <f t="shared" si="114"/>
        <v>2</v>
      </c>
      <c r="AS490" s="92" t="str">
        <f t="shared" si="115"/>
        <v/>
      </c>
      <c r="AT490" s="93">
        <f t="shared" si="116"/>
        <v>0</v>
      </c>
      <c r="AU490" s="93">
        <f t="shared" si="117"/>
        <v>0</v>
      </c>
      <c r="AV490" s="93" t="str">
        <f t="shared" si="118"/>
        <v>01N</v>
      </c>
      <c r="AW490" s="94" t="str">
        <f t="shared" si="119"/>
        <v/>
      </c>
      <c r="AX490" s="95">
        <f>SUMIF(Calculs!$B$2:$B$34,AW490,Calculs!$C$2:$C$34)</f>
        <v>0</v>
      </c>
      <c r="AY490" s="95">
        <f>IF(K490&lt;&gt;"",IF(LEFT(K490,1)="S", Calculs!$C$55,0),0)</f>
        <v>0</v>
      </c>
      <c r="AZ490" s="95">
        <f>IF(L490&lt;&gt;"",IF(LEFT(L490,1)="S", Calculs!$C$51,0),0)</f>
        <v>0</v>
      </c>
      <c r="BA490" s="95">
        <f>IF(M490&lt;&gt;"",IF(LEFT(M490,1)="S", Calculs!$C$52,0),0)</f>
        <v>0</v>
      </c>
      <c r="BB490" s="96" t="str">
        <f t="shared" si="120"/>
        <v/>
      </c>
      <c r="BC490" s="207" t="str">
        <f t="shared" si="121"/>
        <v/>
      </c>
      <c r="BD490" s="96">
        <f>SUMIF(Calculs!$B$2:$B$34,BB490,Calculs!$C$2:$C$34)</f>
        <v>0</v>
      </c>
      <c r="BE490" s="95">
        <f>IF(Q490&lt;&gt;"",IF(LEFT(Q490,1)="S", Calculs!$C$52,0),0)</f>
        <v>0</v>
      </c>
      <c r="BF490" s="95">
        <f>IF(R490&lt;&gt;"",IF(LEFT(R490,1)="S", Calculs!$C$51,0),0)</f>
        <v>0</v>
      </c>
      <c r="BG490" s="95">
        <f>SUMIF(Calculs!$B$41:$B$46,LEFT(S490,2),Calculs!$C$41:$C$46)</f>
        <v>0</v>
      </c>
      <c r="BH490" s="95">
        <f>IF(T490&lt;&gt;"",IF(LEFT(T490,1)="S", Calculs!$C$48,0),0)</f>
        <v>0</v>
      </c>
      <c r="BI490" s="95">
        <f>IF(W490&lt;&gt;"",IF(LEFT(W490,3)="ETT", Calculs!$C$37,0),0)</f>
        <v>0</v>
      </c>
      <c r="BJ490" s="95">
        <f>IF(X490&lt;&gt;"",IF(LEFT(X490,1)="S", Calculs!$C$51,0),0)</f>
        <v>0</v>
      </c>
      <c r="BK490" s="95">
        <f>IF(Y490&lt;&gt;"",IF(LEFT(Y490,1)="S", Calculs!$C$52,0),0)</f>
        <v>0</v>
      </c>
      <c r="BL490" s="96" t="str">
        <f t="shared" si="122"/>
        <v/>
      </c>
      <c r="BM490" s="95">
        <f>SUMIF(Calculs!$B$32:$B$36,TRIM(BL490),Calculs!$C$32:$C$36)</f>
        <v>0</v>
      </c>
      <c r="BN490" s="95">
        <f>IF(V490&lt;&gt;"",IF(LEFT(V490,1)="S", SUMIF(Calculs!$B$57:$B$61, TRIM(BL490), Calculs!$C$57:$C$61),0),0)</f>
        <v>0</v>
      </c>
      <c r="BO490" s="93" t="str">
        <f t="shared" si="123"/>
        <v>N</v>
      </c>
      <c r="BP490" s="95">
        <f t="shared" si="124"/>
        <v>0</v>
      </c>
      <c r="BQ490" s="95" t="e">
        <f t="shared" si="125"/>
        <v>#VALUE!</v>
      </c>
      <c r="BR490" s="95" t="e">
        <f t="shared" si="126"/>
        <v>#VALUE!</v>
      </c>
    </row>
    <row r="491" spans="1:70" ht="12.75" customHeight="1">
      <c r="A491" s="81"/>
      <c r="B491" s="107"/>
      <c r="C491" s="1"/>
      <c r="D491" s="1"/>
      <c r="E491" s="1"/>
      <c r="F491" s="1"/>
      <c r="G491" s="1"/>
      <c r="H491" s="34"/>
      <c r="I491" s="83"/>
      <c r="J491" s="83"/>
      <c r="K491" s="83"/>
      <c r="L491" s="83"/>
      <c r="M491" s="83"/>
      <c r="N491" s="83"/>
      <c r="O491" s="83"/>
      <c r="P491" s="83"/>
      <c r="Q491" s="83"/>
      <c r="R491" s="1"/>
      <c r="S491" s="84"/>
      <c r="T491" s="84"/>
      <c r="V491" s="84"/>
      <c r="W491" s="83"/>
      <c r="X491" s="83"/>
      <c r="Y491" s="83"/>
      <c r="Z491" s="1"/>
      <c r="AA491" s="1"/>
      <c r="AB491" s="3"/>
      <c r="AC491" s="84"/>
      <c r="AD491" s="84"/>
      <c r="AE491" s="84"/>
      <c r="AF491" s="85"/>
      <c r="AG491" s="86"/>
      <c r="AH491" s="86"/>
      <c r="AI491" s="86"/>
      <c r="AJ491" s="86"/>
      <c r="AK491" s="87"/>
      <c r="AL491" s="87"/>
      <c r="AM491" s="87"/>
      <c r="AN491" s="87"/>
      <c r="AO491" s="88"/>
      <c r="AP491" s="89"/>
      <c r="AQ491" s="90" t="str">
        <f t="shared" si="113"/>
        <v/>
      </c>
      <c r="AR491" s="91">
        <f t="shared" si="114"/>
        <v>2</v>
      </c>
      <c r="AS491" s="92" t="str">
        <f t="shared" si="115"/>
        <v/>
      </c>
      <c r="AT491" s="93">
        <f t="shared" si="116"/>
        <v>0</v>
      </c>
      <c r="AU491" s="93">
        <f t="shared" si="117"/>
        <v>0</v>
      </c>
      <c r="AV491" s="93" t="str">
        <f t="shared" si="118"/>
        <v>01N</v>
      </c>
      <c r="AW491" s="94" t="str">
        <f t="shared" si="119"/>
        <v/>
      </c>
      <c r="AX491" s="95">
        <f>SUMIF(Calculs!$B$2:$B$34,AW491,Calculs!$C$2:$C$34)</f>
        <v>0</v>
      </c>
      <c r="AY491" s="95">
        <f>IF(K491&lt;&gt;"",IF(LEFT(K491,1)="S", Calculs!$C$55,0),0)</f>
        <v>0</v>
      </c>
      <c r="AZ491" s="95">
        <f>IF(L491&lt;&gt;"",IF(LEFT(L491,1)="S", Calculs!$C$51,0),0)</f>
        <v>0</v>
      </c>
      <c r="BA491" s="95">
        <f>IF(M491&lt;&gt;"",IF(LEFT(M491,1)="S", Calculs!$C$52,0),0)</f>
        <v>0</v>
      </c>
      <c r="BB491" s="96" t="str">
        <f t="shared" si="120"/>
        <v/>
      </c>
      <c r="BC491" s="207" t="str">
        <f t="shared" si="121"/>
        <v/>
      </c>
      <c r="BD491" s="96">
        <f>SUMIF(Calculs!$B$2:$B$34,BB491,Calculs!$C$2:$C$34)</f>
        <v>0</v>
      </c>
      <c r="BE491" s="95">
        <f>IF(Q491&lt;&gt;"",IF(LEFT(Q491,1)="S", Calculs!$C$52,0),0)</f>
        <v>0</v>
      </c>
      <c r="BF491" s="95">
        <f>IF(R491&lt;&gt;"",IF(LEFT(R491,1)="S", Calculs!$C$51,0),0)</f>
        <v>0</v>
      </c>
      <c r="BG491" s="95">
        <f>SUMIF(Calculs!$B$41:$B$46,LEFT(S491,2),Calculs!$C$41:$C$46)</f>
        <v>0</v>
      </c>
      <c r="BH491" s="95">
        <f>IF(T491&lt;&gt;"",IF(LEFT(T491,1)="S", Calculs!$C$48,0),0)</f>
        <v>0</v>
      </c>
      <c r="BI491" s="95">
        <f>IF(W491&lt;&gt;"",IF(LEFT(W491,3)="ETT", Calculs!$C$37,0),0)</f>
        <v>0</v>
      </c>
      <c r="BJ491" s="95">
        <f>IF(X491&lt;&gt;"",IF(LEFT(X491,1)="S", Calculs!$C$51,0),0)</f>
        <v>0</v>
      </c>
      <c r="BK491" s="95">
        <f>IF(Y491&lt;&gt;"",IF(LEFT(Y491,1)="S", Calculs!$C$52,0),0)</f>
        <v>0</v>
      </c>
      <c r="BL491" s="96" t="str">
        <f t="shared" si="122"/>
        <v/>
      </c>
      <c r="BM491" s="95">
        <f>SUMIF(Calculs!$B$32:$B$36,TRIM(BL491),Calculs!$C$32:$C$36)</f>
        <v>0</v>
      </c>
      <c r="BN491" s="95">
        <f>IF(V491&lt;&gt;"",IF(LEFT(V491,1)="S", SUMIF(Calculs!$B$57:$B$61, TRIM(BL491), Calculs!$C$57:$C$61),0),0)</f>
        <v>0</v>
      </c>
      <c r="BO491" s="93" t="str">
        <f t="shared" si="123"/>
        <v>N</v>
      </c>
      <c r="BP491" s="95">
        <f t="shared" si="124"/>
        <v>0</v>
      </c>
      <c r="BQ491" s="95" t="e">
        <f t="shared" si="125"/>
        <v>#VALUE!</v>
      </c>
      <c r="BR491" s="95" t="e">
        <f t="shared" si="126"/>
        <v>#VALUE!</v>
      </c>
    </row>
    <row r="492" spans="1:70" ht="12.75" customHeight="1">
      <c r="A492" s="81"/>
      <c r="B492" s="107"/>
      <c r="C492" s="1"/>
      <c r="D492" s="1"/>
      <c r="E492" s="1"/>
      <c r="F492" s="1"/>
      <c r="G492" s="1"/>
      <c r="H492" s="34"/>
      <c r="I492" s="83"/>
      <c r="J492" s="83"/>
      <c r="K492" s="83"/>
      <c r="L492" s="83"/>
      <c r="M492" s="83"/>
      <c r="N492" s="83"/>
      <c r="O492" s="83"/>
      <c r="P492" s="83"/>
      <c r="Q492" s="83"/>
      <c r="R492" s="1"/>
      <c r="S492" s="84"/>
      <c r="T492" s="84"/>
      <c r="V492" s="84"/>
      <c r="W492" s="83"/>
      <c r="X492" s="83"/>
      <c r="Y492" s="83"/>
      <c r="Z492" s="1"/>
      <c r="AA492" s="1"/>
      <c r="AB492" s="3"/>
      <c r="AC492" s="84"/>
      <c r="AD492" s="84"/>
      <c r="AE492" s="84"/>
      <c r="AF492" s="85"/>
      <c r="AG492" s="86"/>
      <c r="AH492" s="86"/>
      <c r="AI492" s="86"/>
      <c r="AJ492" s="86"/>
      <c r="AK492" s="87"/>
      <c r="AL492" s="87"/>
      <c r="AM492" s="87"/>
      <c r="AN492" s="87"/>
      <c r="AO492" s="88"/>
      <c r="AP492" s="89"/>
      <c r="AQ492" s="90" t="str">
        <f t="shared" si="113"/>
        <v/>
      </c>
      <c r="AR492" s="91">
        <f t="shared" si="114"/>
        <v>2</v>
      </c>
      <c r="AS492" s="92" t="str">
        <f t="shared" si="115"/>
        <v/>
      </c>
      <c r="AT492" s="93">
        <f t="shared" si="116"/>
        <v>0</v>
      </c>
      <c r="AU492" s="93">
        <f t="shared" si="117"/>
        <v>0</v>
      </c>
      <c r="AV492" s="93" t="str">
        <f t="shared" si="118"/>
        <v>01N</v>
      </c>
      <c r="AW492" s="94" t="str">
        <f t="shared" si="119"/>
        <v/>
      </c>
      <c r="AX492" s="95">
        <f>SUMIF(Calculs!$B$2:$B$34,AW492,Calculs!$C$2:$C$34)</f>
        <v>0</v>
      </c>
      <c r="AY492" s="95">
        <f>IF(K492&lt;&gt;"",IF(LEFT(K492,1)="S", Calculs!$C$55,0),0)</f>
        <v>0</v>
      </c>
      <c r="AZ492" s="95">
        <f>IF(L492&lt;&gt;"",IF(LEFT(L492,1)="S", Calculs!$C$51,0),0)</f>
        <v>0</v>
      </c>
      <c r="BA492" s="95">
        <f>IF(M492&lt;&gt;"",IF(LEFT(M492,1)="S", Calculs!$C$52,0),0)</f>
        <v>0</v>
      </c>
      <c r="BB492" s="96" t="str">
        <f t="shared" si="120"/>
        <v/>
      </c>
      <c r="BC492" s="207" t="str">
        <f t="shared" si="121"/>
        <v/>
      </c>
      <c r="BD492" s="96">
        <f>SUMIF(Calculs!$B$2:$B$34,BB492,Calculs!$C$2:$C$34)</f>
        <v>0</v>
      </c>
      <c r="BE492" s="95">
        <f>IF(Q492&lt;&gt;"",IF(LEFT(Q492,1)="S", Calculs!$C$52,0),0)</f>
        <v>0</v>
      </c>
      <c r="BF492" s="95">
        <f>IF(R492&lt;&gt;"",IF(LEFT(R492,1)="S", Calculs!$C$51,0),0)</f>
        <v>0</v>
      </c>
      <c r="BG492" s="95">
        <f>SUMIF(Calculs!$B$41:$B$46,LEFT(S492,2),Calculs!$C$41:$C$46)</f>
        <v>0</v>
      </c>
      <c r="BH492" s="95">
        <f>IF(T492&lt;&gt;"",IF(LEFT(T492,1)="S", Calculs!$C$48,0),0)</f>
        <v>0</v>
      </c>
      <c r="BI492" s="95">
        <f>IF(W492&lt;&gt;"",IF(LEFT(W492,3)="ETT", Calculs!$C$37,0),0)</f>
        <v>0</v>
      </c>
      <c r="BJ492" s="95">
        <f>IF(X492&lt;&gt;"",IF(LEFT(X492,1)="S", Calculs!$C$51,0),0)</f>
        <v>0</v>
      </c>
      <c r="BK492" s="95">
        <f>IF(Y492&lt;&gt;"",IF(LEFT(Y492,1)="S", Calculs!$C$52,0),0)</f>
        <v>0</v>
      </c>
      <c r="BL492" s="96" t="str">
        <f t="shared" si="122"/>
        <v/>
      </c>
      <c r="BM492" s="95">
        <f>SUMIF(Calculs!$B$32:$B$36,TRIM(BL492),Calculs!$C$32:$C$36)</f>
        <v>0</v>
      </c>
      <c r="BN492" s="95">
        <f>IF(V492&lt;&gt;"",IF(LEFT(V492,1)="S", SUMIF(Calculs!$B$57:$B$61, TRIM(BL492), Calculs!$C$57:$C$61),0),0)</f>
        <v>0</v>
      </c>
      <c r="BO492" s="93" t="str">
        <f t="shared" si="123"/>
        <v>N</v>
      </c>
      <c r="BP492" s="95">
        <f t="shared" si="124"/>
        <v>0</v>
      </c>
      <c r="BQ492" s="95" t="e">
        <f t="shared" si="125"/>
        <v>#VALUE!</v>
      </c>
      <c r="BR492" s="95" t="e">
        <f t="shared" si="126"/>
        <v>#VALUE!</v>
      </c>
    </row>
    <row r="493" spans="1:70" ht="12.75" customHeight="1">
      <c r="A493" s="81"/>
      <c r="B493" s="107"/>
      <c r="C493" s="1"/>
      <c r="D493" s="1"/>
      <c r="E493" s="1"/>
      <c r="F493" s="1"/>
      <c r="G493" s="1"/>
      <c r="H493" s="34"/>
      <c r="I493" s="83"/>
      <c r="J493" s="83"/>
      <c r="K493" s="83"/>
      <c r="L493" s="83"/>
      <c r="M493" s="83"/>
      <c r="N493" s="83"/>
      <c r="O493" s="83"/>
      <c r="P493" s="83"/>
      <c r="Q493" s="83"/>
      <c r="R493" s="1"/>
      <c r="S493" s="84"/>
      <c r="T493" s="84"/>
      <c r="V493" s="84"/>
      <c r="W493" s="83"/>
      <c r="X493" s="83"/>
      <c r="Y493" s="83"/>
      <c r="Z493" s="1"/>
      <c r="AA493" s="1"/>
      <c r="AB493" s="3"/>
      <c r="AC493" s="84"/>
      <c r="AD493" s="84"/>
      <c r="AE493" s="84"/>
      <c r="AF493" s="85"/>
      <c r="AG493" s="86"/>
      <c r="AH493" s="86"/>
      <c r="AI493" s="86"/>
      <c r="AJ493" s="86"/>
      <c r="AK493" s="87"/>
      <c r="AL493" s="87"/>
      <c r="AM493" s="87"/>
      <c r="AN493" s="87"/>
      <c r="AO493" s="88"/>
      <c r="AP493" s="89"/>
      <c r="AQ493" s="90" t="str">
        <f t="shared" si="113"/>
        <v/>
      </c>
      <c r="AR493" s="91">
        <f t="shared" si="114"/>
        <v>2</v>
      </c>
      <c r="AS493" s="92" t="str">
        <f t="shared" si="115"/>
        <v/>
      </c>
      <c r="AT493" s="93">
        <f t="shared" si="116"/>
        <v>0</v>
      </c>
      <c r="AU493" s="93">
        <f t="shared" si="117"/>
        <v>0</v>
      </c>
      <c r="AV493" s="93" t="str">
        <f t="shared" si="118"/>
        <v>01N</v>
      </c>
      <c r="AW493" s="94" t="str">
        <f t="shared" si="119"/>
        <v/>
      </c>
      <c r="AX493" s="95">
        <f>SUMIF(Calculs!$B$2:$B$34,AW493,Calculs!$C$2:$C$34)</f>
        <v>0</v>
      </c>
      <c r="AY493" s="95">
        <f>IF(K493&lt;&gt;"",IF(LEFT(K493,1)="S", Calculs!$C$55,0),0)</f>
        <v>0</v>
      </c>
      <c r="AZ493" s="95">
        <f>IF(L493&lt;&gt;"",IF(LEFT(L493,1)="S", Calculs!$C$51,0),0)</f>
        <v>0</v>
      </c>
      <c r="BA493" s="95">
        <f>IF(M493&lt;&gt;"",IF(LEFT(M493,1)="S", Calculs!$C$52,0),0)</f>
        <v>0</v>
      </c>
      <c r="BB493" s="96" t="str">
        <f t="shared" si="120"/>
        <v/>
      </c>
      <c r="BC493" s="207" t="str">
        <f t="shared" si="121"/>
        <v/>
      </c>
      <c r="BD493" s="96">
        <f>SUMIF(Calculs!$B$2:$B$34,BB493,Calculs!$C$2:$C$34)</f>
        <v>0</v>
      </c>
      <c r="BE493" s="95">
        <f>IF(Q493&lt;&gt;"",IF(LEFT(Q493,1)="S", Calculs!$C$52,0),0)</f>
        <v>0</v>
      </c>
      <c r="BF493" s="95">
        <f>IF(R493&lt;&gt;"",IF(LEFT(R493,1)="S", Calculs!$C$51,0),0)</f>
        <v>0</v>
      </c>
      <c r="BG493" s="95">
        <f>SUMIF(Calculs!$B$41:$B$46,LEFT(S493,2),Calculs!$C$41:$C$46)</f>
        <v>0</v>
      </c>
      <c r="BH493" s="95">
        <f>IF(T493&lt;&gt;"",IF(LEFT(T493,1)="S", Calculs!$C$48,0),0)</f>
        <v>0</v>
      </c>
      <c r="BI493" s="95">
        <f>IF(W493&lt;&gt;"",IF(LEFT(W493,3)="ETT", Calculs!$C$37,0),0)</f>
        <v>0</v>
      </c>
      <c r="BJ493" s="95">
        <f>IF(X493&lt;&gt;"",IF(LEFT(X493,1)="S", Calculs!$C$51,0),0)</f>
        <v>0</v>
      </c>
      <c r="BK493" s="95">
        <f>IF(Y493&lt;&gt;"",IF(LEFT(Y493,1)="S", Calculs!$C$52,0),0)</f>
        <v>0</v>
      </c>
      <c r="BL493" s="96" t="str">
        <f t="shared" si="122"/>
        <v/>
      </c>
      <c r="BM493" s="95">
        <f>SUMIF(Calculs!$B$32:$B$36,TRIM(BL493),Calculs!$C$32:$C$36)</f>
        <v>0</v>
      </c>
      <c r="BN493" s="95">
        <f>IF(V493&lt;&gt;"",IF(LEFT(V493,1)="S", SUMIF(Calculs!$B$57:$B$61, TRIM(BL493), Calculs!$C$57:$C$61),0),0)</f>
        <v>0</v>
      </c>
      <c r="BO493" s="93" t="str">
        <f t="shared" si="123"/>
        <v>N</v>
      </c>
      <c r="BP493" s="95">
        <f t="shared" si="124"/>
        <v>0</v>
      </c>
      <c r="BQ493" s="95" t="e">
        <f t="shared" si="125"/>
        <v>#VALUE!</v>
      </c>
      <c r="BR493" s="95" t="e">
        <f t="shared" si="126"/>
        <v>#VALUE!</v>
      </c>
    </row>
    <row r="494" spans="1:70" ht="12.75" customHeight="1">
      <c r="A494" s="81"/>
      <c r="B494" s="107"/>
      <c r="C494" s="1"/>
      <c r="D494" s="1"/>
      <c r="E494" s="1"/>
      <c r="F494" s="1"/>
      <c r="G494" s="1"/>
      <c r="H494" s="34"/>
      <c r="I494" s="83"/>
      <c r="J494" s="83"/>
      <c r="K494" s="83"/>
      <c r="L494" s="83"/>
      <c r="M494" s="83"/>
      <c r="N494" s="83"/>
      <c r="O494" s="83"/>
      <c r="P494" s="83"/>
      <c r="Q494" s="83"/>
      <c r="R494" s="1"/>
      <c r="S494" s="84"/>
      <c r="T494" s="84"/>
      <c r="V494" s="84"/>
      <c r="W494" s="83"/>
      <c r="X494" s="83"/>
      <c r="Y494" s="83"/>
      <c r="Z494" s="1"/>
      <c r="AA494" s="1"/>
      <c r="AB494" s="3"/>
      <c r="AC494" s="84"/>
      <c r="AD494" s="84"/>
      <c r="AE494" s="84"/>
      <c r="AF494" s="85"/>
      <c r="AG494" s="86"/>
      <c r="AH494" s="86"/>
      <c r="AI494" s="86"/>
      <c r="AJ494" s="86"/>
      <c r="AK494" s="87"/>
      <c r="AL494" s="87"/>
      <c r="AM494" s="87"/>
      <c r="AN494" s="87"/>
      <c r="AO494" s="88"/>
      <c r="AP494" s="89"/>
      <c r="AQ494" s="90" t="str">
        <f t="shared" si="113"/>
        <v/>
      </c>
      <c r="AR494" s="91">
        <f t="shared" si="114"/>
        <v>2</v>
      </c>
      <c r="AS494" s="92" t="str">
        <f t="shared" si="115"/>
        <v/>
      </c>
      <c r="AT494" s="93">
        <f t="shared" si="116"/>
        <v>0</v>
      </c>
      <c r="AU494" s="93">
        <f t="shared" si="117"/>
        <v>0</v>
      </c>
      <c r="AV494" s="93" t="str">
        <f t="shared" si="118"/>
        <v>01N</v>
      </c>
      <c r="AW494" s="94" t="str">
        <f t="shared" si="119"/>
        <v/>
      </c>
      <c r="AX494" s="95">
        <f>SUMIF(Calculs!$B$2:$B$34,AW494,Calculs!$C$2:$C$34)</f>
        <v>0</v>
      </c>
      <c r="AY494" s="95">
        <f>IF(K494&lt;&gt;"",IF(LEFT(K494,1)="S", Calculs!$C$55,0),0)</f>
        <v>0</v>
      </c>
      <c r="AZ494" s="95">
        <f>IF(L494&lt;&gt;"",IF(LEFT(L494,1)="S", Calculs!$C$51,0),0)</f>
        <v>0</v>
      </c>
      <c r="BA494" s="95">
        <f>IF(M494&lt;&gt;"",IF(LEFT(M494,1)="S", Calculs!$C$52,0),0)</f>
        <v>0</v>
      </c>
      <c r="BB494" s="96" t="str">
        <f t="shared" si="120"/>
        <v/>
      </c>
      <c r="BC494" s="207" t="str">
        <f t="shared" si="121"/>
        <v/>
      </c>
      <c r="BD494" s="96">
        <f>SUMIF(Calculs!$B$2:$B$34,BB494,Calculs!$C$2:$C$34)</f>
        <v>0</v>
      </c>
      <c r="BE494" s="95">
        <f>IF(Q494&lt;&gt;"",IF(LEFT(Q494,1)="S", Calculs!$C$52,0),0)</f>
        <v>0</v>
      </c>
      <c r="BF494" s="95">
        <f>IF(R494&lt;&gt;"",IF(LEFT(R494,1)="S", Calculs!$C$51,0),0)</f>
        <v>0</v>
      </c>
      <c r="BG494" s="95">
        <f>SUMIF(Calculs!$B$41:$B$46,LEFT(S494,2),Calculs!$C$41:$C$46)</f>
        <v>0</v>
      </c>
      <c r="BH494" s="95">
        <f>IF(T494&lt;&gt;"",IF(LEFT(T494,1)="S", Calculs!$C$48,0),0)</f>
        <v>0</v>
      </c>
      <c r="BI494" s="95">
        <f>IF(W494&lt;&gt;"",IF(LEFT(W494,3)="ETT", Calculs!$C$37,0),0)</f>
        <v>0</v>
      </c>
      <c r="BJ494" s="95">
        <f>IF(X494&lt;&gt;"",IF(LEFT(X494,1)="S", Calculs!$C$51,0),0)</f>
        <v>0</v>
      </c>
      <c r="BK494" s="95">
        <f>IF(Y494&lt;&gt;"",IF(LEFT(Y494,1)="S", Calculs!$C$52,0),0)</f>
        <v>0</v>
      </c>
      <c r="BL494" s="96" t="str">
        <f t="shared" si="122"/>
        <v/>
      </c>
      <c r="BM494" s="95">
        <f>SUMIF(Calculs!$B$32:$B$36,TRIM(BL494),Calculs!$C$32:$C$36)</f>
        <v>0</v>
      </c>
      <c r="BN494" s="95">
        <f>IF(V494&lt;&gt;"",IF(LEFT(V494,1)="S", SUMIF(Calculs!$B$57:$B$61, TRIM(BL494), Calculs!$C$57:$C$61),0),0)</f>
        <v>0</v>
      </c>
      <c r="BO494" s="93" t="str">
        <f t="shared" si="123"/>
        <v>N</v>
      </c>
      <c r="BP494" s="95">
        <f t="shared" si="124"/>
        <v>0</v>
      </c>
      <c r="BQ494" s="95" t="e">
        <f t="shared" si="125"/>
        <v>#VALUE!</v>
      </c>
      <c r="BR494" s="95" t="e">
        <f t="shared" si="126"/>
        <v>#VALUE!</v>
      </c>
    </row>
    <row r="495" spans="1:70" ht="12.75" customHeight="1">
      <c r="A495" s="81"/>
      <c r="B495" s="107"/>
      <c r="C495" s="1"/>
      <c r="D495" s="1"/>
      <c r="E495" s="1"/>
      <c r="F495" s="1"/>
      <c r="G495" s="1"/>
      <c r="H495" s="34"/>
      <c r="I495" s="83"/>
      <c r="J495" s="83"/>
      <c r="K495" s="83"/>
      <c r="L495" s="83"/>
      <c r="M495" s="83"/>
      <c r="N495" s="83"/>
      <c r="O495" s="83"/>
      <c r="P495" s="83"/>
      <c r="Q495" s="83"/>
      <c r="R495" s="1"/>
      <c r="S495" s="84"/>
      <c r="T495" s="84"/>
      <c r="V495" s="84"/>
      <c r="W495" s="83"/>
      <c r="X495" s="83"/>
      <c r="Y495" s="83"/>
      <c r="Z495" s="1"/>
      <c r="AA495" s="1"/>
      <c r="AB495" s="3"/>
      <c r="AC495" s="84"/>
      <c r="AD495" s="84"/>
      <c r="AE495" s="84"/>
      <c r="AF495" s="85"/>
      <c r="AG495" s="86"/>
      <c r="AH495" s="86"/>
      <c r="AI495" s="86"/>
      <c r="AJ495" s="86"/>
      <c r="AK495" s="87"/>
      <c r="AL495" s="87"/>
      <c r="AM495" s="87"/>
      <c r="AN495" s="87"/>
      <c r="AO495" s="88"/>
      <c r="AP495" s="89"/>
      <c r="AQ495" s="90" t="str">
        <f t="shared" si="113"/>
        <v/>
      </c>
      <c r="AR495" s="91">
        <f t="shared" si="114"/>
        <v>2</v>
      </c>
      <c r="AS495" s="92" t="str">
        <f t="shared" si="115"/>
        <v/>
      </c>
      <c r="AT495" s="93">
        <f t="shared" si="116"/>
        <v>0</v>
      </c>
      <c r="AU495" s="93">
        <f t="shared" si="117"/>
        <v>0</v>
      </c>
      <c r="AV495" s="93" t="str">
        <f t="shared" si="118"/>
        <v>01N</v>
      </c>
      <c r="AW495" s="94" t="str">
        <f t="shared" si="119"/>
        <v/>
      </c>
      <c r="AX495" s="95">
        <f>SUMIF(Calculs!$B$2:$B$34,AW495,Calculs!$C$2:$C$34)</f>
        <v>0</v>
      </c>
      <c r="AY495" s="95">
        <f>IF(K495&lt;&gt;"",IF(LEFT(K495,1)="S", Calculs!$C$55,0),0)</f>
        <v>0</v>
      </c>
      <c r="AZ495" s="95">
        <f>IF(L495&lt;&gt;"",IF(LEFT(L495,1)="S", Calculs!$C$51,0),0)</f>
        <v>0</v>
      </c>
      <c r="BA495" s="95">
        <f>IF(M495&lt;&gt;"",IF(LEFT(M495,1)="S", Calculs!$C$52,0),0)</f>
        <v>0</v>
      </c>
      <c r="BB495" s="96" t="str">
        <f t="shared" si="120"/>
        <v/>
      </c>
      <c r="BC495" s="207" t="str">
        <f t="shared" si="121"/>
        <v/>
      </c>
      <c r="BD495" s="96">
        <f>SUMIF(Calculs!$B$2:$B$34,BB495,Calculs!$C$2:$C$34)</f>
        <v>0</v>
      </c>
      <c r="BE495" s="95">
        <f>IF(Q495&lt;&gt;"",IF(LEFT(Q495,1)="S", Calculs!$C$52,0),0)</f>
        <v>0</v>
      </c>
      <c r="BF495" s="95">
        <f>IF(R495&lt;&gt;"",IF(LEFT(R495,1)="S", Calculs!$C$51,0),0)</f>
        <v>0</v>
      </c>
      <c r="BG495" s="95">
        <f>SUMIF(Calculs!$B$41:$B$46,LEFT(S495,2),Calculs!$C$41:$C$46)</f>
        <v>0</v>
      </c>
      <c r="BH495" s="95">
        <f>IF(T495&lt;&gt;"",IF(LEFT(T495,1)="S", Calculs!$C$48,0),0)</f>
        <v>0</v>
      </c>
      <c r="BI495" s="95">
        <f>IF(W495&lt;&gt;"",IF(LEFT(W495,3)="ETT", Calculs!$C$37,0),0)</f>
        <v>0</v>
      </c>
      <c r="BJ495" s="95">
        <f>IF(X495&lt;&gt;"",IF(LEFT(X495,1)="S", Calculs!$C$51,0),0)</f>
        <v>0</v>
      </c>
      <c r="BK495" s="95">
        <f>IF(Y495&lt;&gt;"",IF(LEFT(Y495,1)="S", Calculs!$C$52,0),0)</f>
        <v>0</v>
      </c>
      <c r="BL495" s="96" t="str">
        <f t="shared" si="122"/>
        <v/>
      </c>
      <c r="BM495" s="95">
        <f>SUMIF(Calculs!$B$32:$B$36,TRIM(BL495),Calculs!$C$32:$C$36)</f>
        <v>0</v>
      </c>
      <c r="BN495" s="95">
        <f>IF(V495&lt;&gt;"",IF(LEFT(V495,1)="S", SUMIF(Calculs!$B$57:$B$61, TRIM(BL495), Calculs!$C$57:$C$61),0),0)</f>
        <v>0</v>
      </c>
      <c r="BO495" s="93" t="str">
        <f t="shared" si="123"/>
        <v>N</v>
      </c>
      <c r="BP495" s="95">
        <f t="shared" si="124"/>
        <v>0</v>
      </c>
      <c r="BQ495" s="95" t="e">
        <f t="shared" si="125"/>
        <v>#VALUE!</v>
      </c>
      <c r="BR495" s="95" t="e">
        <f t="shared" si="126"/>
        <v>#VALUE!</v>
      </c>
    </row>
    <row r="496" spans="1:70" ht="12.75" customHeight="1">
      <c r="A496" s="81"/>
      <c r="B496" s="107"/>
      <c r="C496" s="1"/>
      <c r="D496" s="1"/>
      <c r="E496" s="1"/>
      <c r="F496" s="1"/>
      <c r="G496" s="1"/>
      <c r="H496" s="34"/>
      <c r="I496" s="83"/>
      <c r="J496" s="83"/>
      <c r="K496" s="83"/>
      <c r="L496" s="83"/>
      <c r="M496" s="83"/>
      <c r="N496" s="83"/>
      <c r="O496" s="83"/>
      <c r="P496" s="83"/>
      <c r="Q496" s="83"/>
      <c r="R496" s="1"/>
      <c r="S496" s="84"/>
      <c r="T496" s="84"/>
      <c r="V496" s="84"/>
      <c r="W496" s="83"/>
      <c r="X496" s="83"/>
      <c r="Y496" s="83"/>
      <c r="Z496" s="1"/>
      <c r="AA496" s="1"/>
      <c r="AB496" s="3"/>
      <c r="AC496" s="84"/>
      <c r="AD496" s="84"/>
      <c r="AE496" s="84"/>
      <c r="AF496" s="85"/>
      <c r="AG496" s="86"/>
      <c r="AH496" s="86"/>
      <c r="AI496" s="86"/>
      <c r="AJ496" s="86"/>
      <c r="AK496" s="87"/>
      <c r="AL496" s="87"/>
      <c r="AM496" s="87"/>
      <c r="AN496" s="87"/>
      <c r="AO496" s="88"/>
      <c r="AP496" s="89"/>
      <c r="AQ496" s="90" t="str">
        <f t="shared" si="113"/>
        <v/>
      </c>
      <c r="AR496" s="91">
        <f t="shared" si="114"/>
        <v>2</v>
      </c>
      <c r="AS496" s="92" t="str">
        <f t="shared" si="115"/>
        <v/>
      </c>
      <c r="AT496" s="93">
        <f t="shared" si="116"/>
        <v>0</v>
      </c>
      <c r="AU496" s="93">
        <f t="shared" si="117"/>
        <v>0</v>
      </c>
      <c r="AV496" s="93" t="str">
        <f t="shared" si="118"/>
        <v>01N</v>
      </c>
      <c r="AW496" s="94" t="str">
        <f t="shared" si="119"/>
        <v/>
      </c>
      <c r="AX496" s="95">
        <f>SUMIF(Calculs!$B$2:$B$34,AW496,Calculs!$C$2:$C$34)</f>
        <v>0</v>
      </c>
      <c r="AY496" s="95">
        <f>IF(K496&lt;&gt;"",IF(LEFT(K496,1)="S", Calculs!$C$55,0),0)</f>
        <v>0</v>
      </c>
      <c r="AZ496" s="95">
        <f>IF(L496&lt;&gt;"",IF(LEFT(L496,1)="S", Calculs!$C$51,0),0)</f>
        <v>0</v>
      </c>
      <c r="BA496" s="95">
        <f>IF(M496&lt;&gt;"",IF(LEFT(M496,1)="S", Calculs!$C$52,0),0)</f>
        <v>0</v>
      </c>
      <c r="BB496" s="96" t="str">
        <f t="shared" si="120"/>
        <v/>
      </c>
      <c r="BC496" s="207" t="str">
        <f t="shared" si="121"/>
        <v/>
      </c>
      <c r="BD496" s="96">
        <f>SUMIF(Calculs!$B$2:$B$34,BB496,Calculs!$C$2:$C$34)</f>
        <v>0</v>
      </c>
      <c r="BE496" s="95">
        <f>IF(Q496&lt;&gt;"",IF(LEFT(Q496,1)="S", Calculs!$C$52,0),0)</f>
        <v>0</v>
      </c>
      <c r="BF496" s="95">
        <f>IF(R496&lt;&gt;"",IF(LEFT(R496,1)="S", Calculs!$C$51,0),0)</f>
        <v>0</v>
      </c>
      <c r="BG496" s="95">
        <f>SUMIF(Calculs!$B$41:$B$46,LEFT(S496,2),Calculs!$C$41:$C$46)</f>
        <v>0</v>
      </c>
      <c r="BH496" s="95">
        <f>IF(T496&lt;&gt;"",IF(LEFT(T496,1)="S", Calculs!$C$48,0),0)</f>
        <v>0</v>
      </c>
      <c r="BI496" s="95">
        <f>IF(W496&lt;&gt;"",IF(LEFT(W496,3)="ETT", Calculs!$C$37,0),0)</f>
        <v>0</v>
      </c>
      <c r="BJ496" s="95">
        <f>IF(X496&lt;&gt;"",IF(LEFT(X496,1)="S", Calculs!$C$51,0),0)</f>
        <v>0</v>
      </c>
      <c r="BK496" s="95">
        <f>IF(Y496&lt;&gt;"",IF(LEFT(Y496,1)="S", Calculs!$C$52,0),0)</f>
        <v>0</v>
      </c>
      <c r="BL496" s="96" t="str">
        <f t="shared" si="122"/>
        <v/>
      </c>
      <c r="BM496" s="95">
        <f>SUMIF(Calculs!$B$32:$B$36,TRIM(BL496),Calculs!$C$32:$C$36)</f>
        <v>0</v>
      </c>
      <c r="BN496" s="95">
        <f>IF(V496&lt;&gt;"",IF(LEFT(V496,1)="S", SUMIF(Calculs!$B$57:$B$61, TRIM(BL496), Calculs!$C$57:$C$61),0),0)</f>
        <v>0</v>
      </c>
      <c r="BO496" s="93" t="str">
        <f t="shared" si="123"/>
        <v>N</v>
      </c>
      <c r="BP496" s="95">
        <f t="shared" si="124"/>
        <v>0</v>
      </c>
      <c r="BQ496" s="95" t="e">
        <f t="shared" si="125"/>
        <v>#VALUE!</v>
      </c>
      <c r="BR496" s="95" t="e">
        <f t="shared" si="126"/>
        <v>#VALUE!</v>
      </c>
    </row>
    <row r="497" spans="1:70" ht="12.75" customHeight="1">
      <c r="A497" s="81"/>
      <c r="B497" s="107"/>
      <c r="C497" s="1"/>
      <c r="D497" s="1"/>
      <c r="E497" s="1"/>
      <c r="F497" s="1"/>
      <c r="G497" s="1"/>
      <c r="H497" s="34"/>
      <c r="I497" s="83"/>
      <c r="J497" s="83"/>
      <c r="K497" s="83"/>
      <c r="L497" s="83"/>
      <c r="M497" s="83"/>
      <c r="N497" s="83"/>
      <c r="O497" s="83"/>
      <c r="P497" s="83"/>
      <c r="Q497" s="83"/>
      <c r="R497" s="1"/>
      <c r="S497" s="84"/>
      <c r="T497" s="84"/>
      <c r="V497" s="84"/>
      <c r="W497" s="83"/>
      <c r="X497" s="83"/>
      <c r="Y497" s="83"/>
      <c r="Z497" s="1"/>
      <c r="AA497" s="1"/>
      <c r="AB497" s="3"/>
      <c r="AC497" s="84"/>
      <c r="AD497" s="84"/>
      <c r="AE497" s="84"/>
      <c r="AF497" s="85"/>
      <c r="AG497" s="86"/>
      <c r="AH497" s="86"/>
      <c r="AI497" s="86"/>
      <c r="AJ497" s="86"/>
      <c r="AK497" s="87"/>
      <c r="AL497" s="87"/>
      <c r="AM497" s="87"/>
      <c r="AN497" s="87"/>
      <c r="AO497" s="88"/>
      <c r="AP497" s="89"/>
      <c r="AQ497" s="90" t="str">
        <f t="shared" si="113"/>
        <v/>
      </c>
      <c r="AR497" s="91">
        <f t="shared" si="114"/>
        <v>2</v>
      </c>
      <c r="AS497" s="92" t="str">
        <f t="shared" si="115"/>
        <v/>
      </c>
      <c r="AT497" s="93">
        <f t="shared" si="116"/>
        <v>0</v>
      </c>
      <c r="AU497" s="93">
        <f t="shared" si="117"/>
        <v>0</v>
      </c>
      <c r="AV497" s="93" t="str">
        <f t="shared" si="118"/>
        <v>01N</v>
      </c>
      <c r="AW497" s="94" t="str">
        <f t="shared" si="119"/>
        <v/>
      </c>
      <c r="AX497" s="95">
        <f>SUMIF(Calculs!$B$2:$B$34,AW497,Calculs!$C$2:$C$34)</f>
        <v>0</v>
      </c>
      <c r="AY497" s="95">
        <f>IF(K497&lt;&gt;"",IF(LEFT(K497,1)="S", Calculs!$C$55,0),0)</f>
        <v>0</v>
      </c>
      <c r="AZ497" s="95">
        <f>IF(L497&lt;&gt;"",IF(LEFT(L497,1)="S", Calculs!$C$51,0),0)</f>
        <v>0</v>
      </c>
      <c r="BA497" s="95">
        <f>IF(M497&lt;&gt;"",IF(LEFT(M497,1)="S", Calculs!$C$52,0),0)</f>
        <v>0</v>
      </c>
      <c r="BB497" s="96" t="str">
        <f t="shared" si="120"/>
        <v/>
      </c>
      <c r="BC497" s="207" t="str">
        <f t="shared" si="121"/>
        <v/>
      </c>
      <c r="BD497" s="96">
        <f>SUMIF(Calculs!$B$2:$B$34,BB497,Calculs!$C$2:$C$34)</f>
        <v>0</v>
      </c>
      <c r="BE497" s="95">
        <f>IF(Q497&lt;&gt;"",IF(LEFT(Q497,1)="S", Calculs!$C$52,0),0)</f>
        <v>0</v>
      </c>
      <c r="BF497" s="95">
        <f>IF(R497&lt;&gt;"",IF(LEFT(R497,1)="S", Calculs!$C$51,0),0)</f>
        <v>0</v>
      </c>
      <c r="BG497" s="95">
        <f>SUMIF(Calculs!$B$41:$B$46,LEFT(S497,2),Calculs!$C$41:$C$46)</f>
        <v>0</v>
      </c>
      <c r="BH497" s="95">
        <f>IF(T497&lt;&gt;"",IF(LEFT(T497,1)="S", Calculs!$C$48,0),0)</f>
        <v>0</v>
      </c>
      <c r="BI497" s="95">
        <f>IF(W497&lt;&gt;"",IF(LEFT(W497,3)="ETT", Calculs!$C$37,0),0)</f>
        <v>0</v>
      </c>
      <c r="BJ497" s="95">
        <f>IF(X497&lt;&gt;"",IF(LEFT(X497,1)="S", Calculs!$C$51,0),0)</f>
        <v>0</v>
      </c>
      <c r="BK497" s="95">
        <f>IF(Y497&lt;&gt;"",IF(LEFT(Y497,1)="S", Calculs!$C$52,0),0)</f>
        <v>0</v>
      </c>
      <c r="BL497" s="96" t="str">
        <f t="shared" si="122"/>
        <v/>
      </c>
      <c r="BM497" s="95">
        <f>SUMIF(Calculs!$B$32:$B$36,TRIM(BL497),Calculs!$C$32:$C$36)</f>
        <v>0</v>
      </c>
      <c r="BN497" s="95">
        <f>IF(V497&lt;&gt;"",IF(LEFT(V497,1)="S", SUMIF(Calculs!$B$57:$B$61, TRIM(BL497), Calculs!$C$57:$C$61),0),0)</f>
        <v>0</v>
      </c>
      <c r="BO497" s="93" t="str">
        <f t="shared" si="123"/>
        <v>N</v>
      </c>
      <c r="BP497" s="95">
        <f t="shared" si="124"/>
        <v>0</v>
      </c>
      <c r="BQ497" s="95" t="e">
        <f t="shared" si="125"/>
        <v>#VALUE!</v>
      </c>
      <c r="BR497" s="95" t="e">
        <f t="shared" si="126"/>
        <v>#VALUE!</v>
      </c>
    </row>
    <row r="498" spans="1:70" ht="12.75" customHeight="1">
      <c r="A498" s="81"/>
      <c r="B498" s="107"/>
      <c r="C498" s="1"/>
      <c r="D498" s="1"/>
      <c r="E498" s="1"/>
      <c r="F498" s="1"/>
      <c r="G498" s="1"/>
      <c r="H498" s="34"/>
      <c r="I498" s="83"/>
      <c r="J498" s="83"/>
      <c r="K498" s="83"/>
      <c r="L498" s="83"/>
      <c r="M498" s="83"/>
      <c r="N498" s="83"/>
      <c r="O498" s="83"/>
      <c r="P498" s="83"/>
      <c r="Q498" s="83"/>
      <c r="R498" s="1"/>
      <c r="S498" s="84"/>
      <c r="T498" s="84"/>
      <c r="V498" s="84"/>
      <c r="W498" s="83"/>
      <c r="X498" s="83"/>
      <c r="Y498" s="83"/>
      <c r="Z498" s="1"/>
      <c r="AA498" s="1"/>
      <c r="AB498" s="3"/>
      <c r="AC498" s="84"/>
      <c r="AD498" s="84"/>
      <c r="AE498" s="84"/>
      <c r="AF498" s="85"/>
      <c r="AG498" s="86"/>
      <c r="AH498" s="86"/>
      <c r="AI498" s="86"/>
      <c r="AJ498" s="86"/>
      <c r="AK498" s="87"/>
      <c r="AL498" s="87"/>
      <c r="AM498" s="87"/>
      <c r="AN498" s="87"/>
      <c r="AO498" s="88"/>
      <c r="AP498" s="89"/>
      <c r="AQ498" s="90" t="str">
        <f t="shared" si="113"/>
        <v/>
      </c>
      <c r="AR498" s="91">
        <f t="shared" si="114"/>
        <v>2</v>
      </c>
      <c r="AS498" s="92" t="str">
        <f t="shared" si="115"/>
        <v/>
      </c>
      <c r="AT498" s="93">
        <f t="shared" si="116"/>
        <v>0</v>
      </c>
      <c r="AU498" s="93">
        <f t="shared" si="117"/>
        <v>0</v>
      </c>
      <c r="AV498" s="93" t="str">
        <f t="shared" si="118"/>
        <v>01N</v>
      </c>
      <c r="AW498" s="94" t="str">
        <f t="shared" si="119"/>
        <v/>
      </c>
      <c r="AX498" s="95">
        <f>SUMIF(Calculs!$B$2:$B$34,AW498,Calculs!$C$2:$C$34)</f>
        <v>0</v>
      </c>
      <c r="AY498" s="95">
        <f>IF(K498&lt;&gt;"",IF(LEFT(K498,1)="S", Calculs!$C$55,0),0)</f>
        <v>0</v>
      </c>
      <c r="AZ498" s="95">
        <f>IF(L498&lt;&gt;"",IF(LEFT(L498,1)="S", Calculs!$C$51,0),0)</f>
        <v>0</v>
      </c>
      <c r="BA498" s="95">
        <f>IF(M498&lt;&gt;"",IF(LEFT(M498,1)="S", Calculs!$C$52,0),0)</f>
        <v>0</v>
      </c>
      <c r="BB498" s="96" t="str">
        <f t="shared" si="120"/>
        <v/>
      </c>
      <c r="BC498" s="207" t="str">
        <f t="shared" si="121"/>
        <v/>
      </c>
      <c r="BD498" s="96">
        <f>SUMIF(Calculs!$B$2:$B$34,BB498,Calculs!$C$2:$C$34)</f>
        <v>0</v>
      </c>
      <c r="BE498" s="95">
        <f>IF(Q498&lt;&gt;"",IF(LEFT(Q498,1)="S", Calculs!$C$52,0),0)</f>
        <v>0</v>
      </c>
      <c r="BF498" s="95">
        <f>IF(R498&lt;&gt;"",IF(LEFT(R498,1)="S", Calculs!$C$51,0),0)</f>
        <v>0</v>
      </c>
      <c r="BG498" s="95">
        <f>SUMIF(Calculs!$B$41:$B$46,LEFT(S498,2),Calculs!$C$41:$C$46)</f>
        <v>0</v>
      </c>
      <c r="BH498" s="95">
        <f>IF(T498&lt;&gt;"",IF(LEFT(T498,1)="S", Calculs!$C$48,0),0)</f>
        <v>0</v>
      </c>
      <c r="BI498" s="95">
        <f>IF(W498&lt;&gt;"",IF(LEFT(W498,3)="ETT", Calculs!$C$37,0),0)</f>
        <v>0</v>
      </c>
      <c r="BJ498" s="95">
        <f>IF(X498&lt;&gt;"",IF(LEFT(X498,1)="S", Calculs!$C$51,0),0)</f>
        <v>0</v>
      </c>
      <c r="BK498" s="95">
        <f>IF(Y498&lt;&gt;"",IF(LEFT(Y498,1)="S", Calculs!$C$52,0),0)</f>
        <v>0</v>
      </c>
      <c r="BL498" s="96" t="str">
        <f t="shared" si="122"/>
        <v/>
      </c>
      <c r="BM498" s="95">
        <f>SUMIF(Calculs!$B$32:$B$36,TRIM(BL498),Calculs!$C$32:$C$36)</f>
        <v>0</v>
      </c>
      <c r="BN498" s="95">
        <f>IF(V498&lt;&gt;"",IF(LEFT(V498,1)="S", SUMIF(Calculs!$B$57:$B$61, TRIM(BL498), Calculs!$C$57:$C$61),0),0)</f>
        <v>0</v>
      </c>
      <c r="BO498" s="93" t="str">
        <f t="shared" si="123"/>
        <v>N</v>
      </c>
      <c r="BP498" s="95">
        <f t="shared" si="124"/>
        <v>0</v>
      </c>
      <c r="BQ498" s="95" t="e">
        <f t="shared" si="125"/>
        <v>#VALUE!</v>
      </c>
      <c r="BR498" s="95" t="e">
        <f t="shared" si="126"/>
        <v>#VALUE!</v>
      </c>
    </row>
    <row r="499" spans="1:70" ht="12.75" customHeight="1">
      <c r="A499" s="81"/>
      <c r="B499" s="107"/>
      <c r="C499" s="1"/>
      <c r="D499" s="1"/>
      <c r="E499" s="1"/>
      <c r="F499" s="1"/>
      <c r="G499" s="1"/>
      <c r="H499" s="34"/>
      <c r="I499" s="83"/>
      <c r="J499" s="83"/>
      <c r="K499" s="83"/>
      <c r="L499" s="83"/>
      <c r="M499" s="83"/>
      <c r="N499" s="83"/>
      <c r="O499" s="83"/>
      <c r="P499" s="83"/>
      <c r="Q499" s="83"/>
      <c r="R499" s="1"/>
      <c r="S499" s="84"/>
      <c r="T499" s="84"/>
      <c r="V499" s="84"/>
      <c r="W499" s="83"/>
      <c r="X499" s="83"/>
      <c r="Y499" s="83"/>
      <c r="Z499" s="1"/>
      <c r="AA499" s="1"/>
      <c r="AB499" s="3"/>
      <c r="AC499" s="84"/>
      <c r="AD499" s="84"/>
      <c r="AE499" s="84"/>
      <c r="AF499" s="85"/>
      <c r="AG499" s="86"/>
      <c r="AH499" s="86"/>
      <c r="AI499" s="86"/>
      <c r="AJ499" s="86"/>
      <c r="AK499" s="87"/>
      <c r="AL499" s="87"/>
      <c r="AM499" s="87"/>
      <c r="AN499" s="87"/>
      <c r="AO499" s="88"/>
      <c r="AP499" s="89"/>
      <c r="AQ499" s="90" t="str">
        <f t="shared" si="113"/>
        <v/>
      </c>
      <c r="AR499" s="91">
        <f t="shared" si="114"/>
        <v>2</v>
      </c>
      <c r="AS499" s="92" t="str">
        <f t="shared" si="115"/>
        <v/>
      </c>
      <c r="AT499" s="93">
        <f t="shared" si="116"/>
        <v>0</v>
      </c>
      <c r="AU499" s="93">
        <f t="shared" si="117"/>
        <v>0</v>
      </c>
      <c r="AV499" s="93" t="str">
        <f t="shared" si="118"/>
        <v>01N</v>
      </c>
      <c r="AW499" s="94" t="str">
        <f t="shared" si="119"/>
        <v/>
      </c>
      <c r="AX499" s="95">
        <f>SUMIF(Calculs!$B$2:$B$34,AW499,Calculs!$C$2:$C$34)</f>
        <v>0</v>
      </c>
      <c r="AY499" s="95">
        <f>IF(K499&lt;&gt;"",IF(LEFT(K499,1)="S", Calculs!$C$55,0),0)</f>
        <v>0</v>
      </c>
      <c r="AZ499" s="95">
        <f>IF(L499&lt;&gt;"",IF(LEFT(L499,1)="S", Calculs!$C$51,0),0)</f>
        <v>0</v>
      </c>
      <c r="BA499" s="95">
        <f>IF(M499&lt;&gt;"",IF(LEFT(M499,1)="S", Calculs!$C$52,0),0)</f>
        <v>0</v>
      </c>
      <c r="BB499" s="96" t="str">
        <f t="shared" si="120"/>
        <v/>
      </c>
      <c r="BC499" s="207" t="str">
        <f t="shared" si="121"/>
        <v/>
      </c>
      <c r="BD499" s="96">
        <f>SUMIF(Calculs!$B$2:$B$34,BB499,Calculs!$C$2:$C$34)</f>
        <v>0</v>
      </c>
      <c r="BE499" s="95">
        <f>IF(Q499&lt;&gt;"",IF(LEFT(Q499,1)="S", Calculs!$C$52,0),0)</f>
        <v>0</v>
      </c>
      <c r="BF499" s="95">
        <f>IF(R499&lt;&gt;"",IF(LEFT(R499,1)="S", Calculs!$C$51,0),0)</f>
        <v>0</v>
      </c>
      <c r="BG499" s="95">
        <f>SUMIF(Calculs!$B$41:$B$46,LEFT(S499,2),Calculs!$C$41:$C$46)</f>
        <v>0</v>
      </c>
      <c r="BH499" s="95">
        <f>IF(T499&lt;&gt;"",IF(LEFT(T499,1)="S", Calculs!$C$48,0),0)</f>
        <v>0</v>
      </c>
      <c r="BI499" s="95">
        <f>IF(W499&lt;&gt;"",IF(LEFT(W499,3)="ETT", Calculs!$C$37,0),0)</f>
        <v>0</v>
      </c>
      <c r="BJ499" s="95">
        <f>IF(X499&lt;&gt;"",IF(LEFT(X499,1)="S", Calculs!$C$51,0),0)</f>
        <v>0</v>
      </c>
      <c r="BK499" s="95">
        <f>IF(Y499&lt;&gt;"",IF(LEFT(Y499,1)="S", Calculs!$C$52,0),0)</f>
        <v>0</v>
      </c>
      <c r="BL499" s="96" t="str">
        <f t="shared" si="122"/>
        <v/>
      </c>
      <c r="BM499" s="95">
        <f>SUMIF(Calculs!$B$32:$B$36,TRIM(BL499),Calculs!$C$32:$C$36)</f>
        <v>0</v>
      </c>
      <c r="BN499" s="95">
        <f>IF(V499&lt;&gt;"",IF(LEFT(V499,1)="S", SUMIF(Calculs!$B$57:$B$61, TRIM(BL499), Calculs!$C$57:$C$61),0),0)</f>
        <v>0</v>
      </c>
      <c r="BO499" s="93" t="str">
        <f t="shared" si="123"/>
        <v>N</v>
      </c>
      <c r="BP499" s="95">
        <f t="shared" si="124"/>
        <v>0</v>
      </c>
      <c r="BQ499" s="95" t="e">
        <f t="shared" si="125"/>
        <v>#VALUE!</v>
      </c>
      <c r="BR499" s="95" t="e">
        <f t="shared" si="126"/>
        <v>#VALUE!</v>
      </c>
    </row>
    <row r="500" spans="1:70" ht="12.75" customHeight="1">
      <c r="A500" s="81"/>
      <c r="B500" s="107"/>
      <c r="C500" s="1"/>
      <c r="D500" s="1"/>
      <c r="E500" s="1"/>
      <c r="F500" s="1"/>
      <c r="G500" s="1"/>
      <c r="H500" s="34"/>
      <c r="I500" s="83"/>
      <c r="J500" s="83"/>
      <c r="K500" s="83"/>
      <c r="L500" s="83"/>
      <c r="M500" s="83"/>
      <c r="N500" s="83"/>
      <c r="O500" s="83"/>
      <c r="P500" s="83"/>
      <c r="Q500" s="83"/>
      <c r="R500" s="1"/>
      <c r="S500" s="84"/>
      <c r="T500" s="84"/>
      <c r="V500" s="84"/>
      <c r="W500" s="83"/>
      <c r="X500" s="83"/>
      <c r="Y500" s="83"/>
      <c r="Z500" s="1"/>
      <c r="AA500" s="1"/>
      <c r="AB500" s="3"/>
      <c r="AC500" s="84"/>
      <c r="AD500" s="84"/>
      <c r="AE500" s="84"/>
      <c r="AF500" s="85"/>
      <c r="AG500" s="86"/>
      <c r="AH500" s="86"/>
      <c r="AI500" s="86"/>
      <c r="AJ500" s="86"/>
      <c r="AK500" s="87"/>
      <c r="AL500" s="87"/>
      <c r="AM500" s="87"/>
      <c r="AN500" s="87"/>
      <c r="AO500" s="88"/>
      <c r="AP500" s="89"/>
      <c r="AQ500" s="90" t="str">
        <f t="shared" si="113"/>
        <v/>
      </c>
      <c r="AR500" s="91">
        <f t="shared" si="114"/>
        <v>2</v>
      </c>
      <c r="AS500" s="92" t="str">
        <f t="shared" si="115"/>
        <v/>
      </c>
      <c r="AT500" s="93">
        <f t="shared" si="116"/>
        <v>0</v>
      </c>
      <c r="AU500" s="93">
        <f t="shared" si="117"/>
        <v>0</v>
      </c>
      <c r="AV500" s="93" t="str">
        <f t="shared" si="118"/>
        <v>01N</v>
      </c>
      <c r="AW500" s="94" t="str">
        <f t="shared" si="119"/>
        <v/>
      </c>
      <c r="AX500" s="95">
        <f>SUMIF(Calculs!$B$2:$B$34,AW500,Calculs!$C$2:$C$34)</f>
        <v>0</v>
      </c>
      <c r="AY500" s="95">
        <f>IF(K500&lt;&gt;"",IF(LEFT(K500,1)="S", Calculs!$C$55,0),0)</f>
        <v>0</v>
      </c>
      <c r="AZ500" s="95">
        <f>IF(L500&lt;&gt;"",IF(LEFT(L500,1)="S", Calculs!$C$51,0),0)</f>
        <v>0</v>
      </c>
      <c r="BA500" s="95">
        <f>IF(M500&lt;&gt;"",IF(LEFT(M500,1)="S", Calculs!$C$52,0),0)</f>
        <v>0</v>
      </c>
      <c r="BB500" s="96" t="str">
        <f t="shared" si="120"/>
        <v/>
      </c>
      <c r="BC500" s="207" t="str">
        <f t="shared" si="121"/>
        <v/>
      </c>
      <c r="BD500" s="96">
        <f>SUMIF(Calculs!$B$2:$B$34,BB500,Calculs!$C$2:$C$34)</f>
        <v>0</v>
      </c>
      <c r="BE500" s="95">
        <f>IF(Q500&lt;&gt;"",IF(LEFT(Q500,1)="S", Calculs!$C$52,0),0)</f>
        <v>0</v>
      </c>
      <c r="BF500" s="95">
        <f>IF(R500&lt;&gt;"",IF(LEFT(R500,1)="S", Calculs!$C$51,0),0)</f>
        <v>0</v>
      </c>
      <c r="BG500" s="95">
        <f>SUMIF(Calculs!$B$41:$B$46,LEFT(S500,2),Calculs!$C$41:$C$46)</f>
        <v>0</v>
      </c>
      <c r="BH500" s="95">
        <f>IF(T500&lt;&gt;"",IF(LEFT(T500,1)="S", Calculs!$C$48,0),0)</f>
        <v>0</v>
      </c>
      <c r="BI500" s="95">
        <f>IF(W500&lt;&gt;"",IF(LEFT(W500,3)="ETT", Calculs!$C$37,0),0)</f>
        <v>0</v>
      </c>
      <c r="BJ500" s="95">
        <f>IF(X500&lt;&gt;"",IF(LEFT(X500,1)="S", Calculs!$C$51,0),0)</f>
        <v>0</v>
      </c>
      <c r="BK500" s="95">
        <f>IF(Y500&lt;&gt;"",IF(LEFT(Y500,1)="S", Calculs!$C$52,0),0)</f>
        <v>0</v>
      </c>
      <c r="BL500" s="96" t="str">
        <f t="shared" si="122"/>
        <v/>
      </c>
      <c r="BM500" s="95">
        <f>SUMIF(Calculs!$B$32:$B$36,TRIM(BL500),Calculs!$C$32:$C$36)</f>
        <v>0</v>
      </c>
      <c r="BN500" s="95">
        <f>IF(V500&lt;&gt;"",IF(LEFT(V500,1)="S", SUMIF(Calculs!$B$57:$B$61, TRIM(BL500), Calculs!$C$57:$C$61),0),0)</f>
        <v>0</v>
      </c>
      <c r="BO500" s="93" t="str">
        <f t="shared" si="123"/>
        <v>N</v>
      </c>
      <c r="BP500" s="95">
        <f t="shared" si="124"/>
        <v>0</v>
      </c>
      <c r="BQ500" s="95" t="e">
        <f t="shared" si="125"/>
        <v>#VALUE!</v>
      </c>
      <c r="BR500" s="95" t="e">
        <f t="shared" si="126"/>
        <v>#VALUE!</v>
      </c>
    </row>
    <row r="501" spans="1:70" s="220" customFormat="1" ht="15" customHeight="1">
      <c r="BC501" s="221"/>
    </row>
    <row r="502" spans="1:70" s="220" customFormat="1" ht="15" customHeight="1">
      <c r="BC502" s="221"/>
    </row>
    <row r="503" spans="1:70" s="220" customFormat="1" ht="15" customHeight="1">
      <c r="BC503" s="221"/>
    </row>
    <row r="504" spans="1:70" s="220" customFormat="1" ht="15" customHeight="1">
      <c r="BC504" s="221"/>
    </row>
    <row r="505" spans="1:70" s="220" customFormat="1" ht="15" customHeight="1">
      <c r="BC505" s="221"/>
    </row>
    <row r="506" spans="1:70" s="220" customFormat="1" ht="15" customHeight="1">
      <c r="BC506" s="221"/>
    </row>
    <row r="507" spans="1:70" s="220" customFormat="1" ht="15" customHeight="1">
      <c r="BC507" s="221"/>
    </row>
    <row r="508" spans="1:70" s="220" customFormat="1" ht="15" customHeight="1">
      <c r="BC508" s="221"/>
    </row>
    <row r="509" spans="1:70" s="220" customFormat="1" ht="15" customHeight="1">
      <c r="BC509" s="221"/>
    </row>
    <row r="510" spans="1:70" s="220" customFormat="1" ht="15" customHeight="1">
      <c r="BC510" s="221"/>
    </row>
  </sheetData>
  <mergeCells count="9">
    <mergeCell ref="BI9:BK9"/>
    <mergeCell ref="BL9:BN9"/>
    <mergeCell ref="B2:E2"/>
    <mergeCell ref="AC4:AM4"/>
    <mergeCell ref="AQ4:BR4"/>
    <mergeCell ref="AQ8:BR8"/>
    <mergeCell ref="AW9:BA9"/>
    <mergeCell ref="BB9:BF9"/>
    <mergeCell ref="BG9:BH9"/>
  </mergeCells>
  <conditionalFormatting sqref="AG6">
    <cfRule type="cellIs" dxfId="4" priority="1" operator="greaterThan">
      <formula>1695</formula>
    </cfRule>
  </conditionalFormatting>
  <dataValidations count="17">
    <dataValidation type="list" allowBlank="1" showErrorMessage="1" sqref="Q6 Y6">
      <formula1>$A$35:$A$36</formula1>
    </dataValidation>
    <dataValidation type="list" allowBlank="1" showErrorMessage="1" sqref="W5">
      <formula1>Necessites_tauleta</formula1>
    </dataValidation>
    <dataValidation type="list" allowBlank="1" showErrorMessage="1" sqref="R6 X6">
      <formula1>$A$31:$A$32</formula1>
    </dataValidation>
    <dataValidation type="list" allowBlank="1" showErrorMessage="1" sqref="P5">
      <formula1>Format</formula1>
    </dataValidation>
    <dataValidation type="list" allowBlank="1" showErrorMessage="1" sqref="C5">
      <formula1>Tipus_usuari</formula1>
    </dataValidation>
    <dataValidation type="list" allowBlank="1" showErrorMessage="1" sqref="S5 S11:S500">
      <formula1>Monitor</formula1>
    </dataValidation>
    <dataValidation type="list" allowBlank="1" showErrorMessage="1" sqref="J5 O5">
      <formula1>Sistema_operatiu</formula1>
    </dataValidation>
    <dataValidation type="list" allowBlank="1" showErrorMessage="1" sqref="U5">
      <formula1>MacOS</formula1>
    </dataValidation>
    <dataValidation type="list" allowBlank="1" showErrorMessage="1" sqref="B2">
      <formula1>Unitat</formula1>
    </dataValidation>
    <dataValidation type="list" allowBlank="1" showErrorMessage="1" sqref="K5 K14">
      <formula1>Replicador_teclat_ratoli</formula1>
    </dataValidation>
    <dataValidation type="list" allowBlank="1" showErrorMessage="1" sqref="V5">
      <formula1>Garantia_MacOS</formula1>
    </dataValidation>
    <dataValidation type="list" allowBlank="1" showErrorMessage="1" sqref="M5 Q5 Y5">
      <formula1>Webcam</formula1>
    </dataValidation>
    <dataValidation type="list" allowBlank="1" showErrorMessage="1" sqref="N5">
      <formula1>Tipus_PC</formula1>
    </dataValidation>
    <dataValidation type="list" allowBlank="1" showErrorMessage="1" sqref="T5">
      <formula1>Barra_so</formula1>
    </dataValidation>
    <dataValidation type="list" allowBlank="1" showErrorMessage="1" sqref="I5">
      <formula1>Tipus_portàtil</formula1>
    </dataValidation>
    <dataValidation type="list" allowBlank="1" showErrorMessage="1" sqref="L5 R5 X5">
      <formula1>Auricular_micro</formula1>
    </dataValidation>
    <dataValidation type="list" allowBlank="1" showErrorMessage="1" sqref="H5">
      <formula1>Tipus_equipament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>
          <x14:formula1>
            <xm:f>Llistes!$M$2:$M$3</xm:f>
          </x14:formula1>
          <xm:sqref>J6 O6</xm:sqref>
        </x14:dataValidation>
        <x14:dataValidation type="list" allowBlank="1" showErrorMessage="1">
          <x14:formula1>
            <xm:f>Llistes!$Q$2:$Q$3</xm:f>
          </x14:formula1>
          <xm:sqref>L6</xm:sqref>
        </x14:dataValidation>
        <x14:dataValidation type="list" allowBlank="1" showErrorMessage="1">
          <x14:formula1>
            <xm:f>Llistes!$G$2:$G$9</xm:f>
          </x14:formula1>
          <xm:sqref>N6</xm:sqref>
        </x14:dataValidation>
        <x14:dataValidation type="list" allowBlank="1" showErrorMessage="1">
          <x14:formula1>
            <xm:f>Llistes!$E$2:$E$7</xm:f>
          </x14:formula1>
          <xm:sqref>I6</xm:sqref>
        </x14:dataValidation>
        <x14:dataValidation type="list" allowBlank="1" showErrorMessage="1">
          <x14:formula1>
            <xm:f>Llistes!$AA$2:$AA$3</xm:f>
          </x14:formula1>
          <xm:sqref>W6</xm:sqref>
        </x14:dataValidation>
        <x14:dataValidation type="list" allowBlank="1" showErrorMessage="1">
          <x14:formula1>
            <xm:f>Llistes!$C$2:$C$7</xm:f>
          </x14:formula1>
          <xm:sqref>H6</xm:sqref>
        </x14:dataValidation>
        <x14:dataValidation type="list" allowBlank="1" showErrorMessage="1">
          <x14:formula1>
            <xm:f>Llistes!$U$2:$U$3</xm:f>
          </x14:formula1>
          <xm:sqref>P6</xm:sqref>
        </x14:dataValidation>
        <x14:dataValidation type="list" allowBlank="1" showErrorMessage="1">
          <x14:formula1>
            <xm:f>Llistes!$S$2:$S$3</xm:f>
          </x14:formula1>
          <xm:sqref>M6</xm:sqref>
        </x14:dataValidation>
        <x14:dataValidation type="list" allowBlank="1" showErrorMessage="1">
          <x14:formula1>
            <xm:f>Llistes!$I$2:$I$6</xm:f>
          </x14:formula1>
          <xm:sqref>S6:T6</xm:sqref>
        </x14:dataValidation>
        <x14:dataValidation type="list" allowBlank="1" showErrorMessage="1">
          <x14:formula1>
            <xm:f>Llistes!$W$2:$W$5</xm:f>
          </x14:formula1>
          <xm:sqref>U6:V6</xm:sqref>
        </x14:dataValidation>
        <x14:dataValidation type="list" allowBlank="1" showErrorMessage="1">
          <x14:formula1>
            <xm:f>Llistes!$O$2:$O$3</xm:f>
          </x14:formula1>
          <xm:sqref>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outlinePr summaryBelow="0" summaryRight="0"/>
  </sheetPr>
  <dimension ref="A1:AA1000"/>
  <sheetViews>
    <sheetView workbookViewId="0">
      <selection activeCell="A2" sqref="A2"/>
    </sheetView>
  </sheetViews>
  <sheetFormatPr baseColWidth="10" defaultColWidth="12.5546875" defaultRowHeight="15" customHeight="1"/>
  <cols>
    <col min="1" max="1" width="20.33203125" customWidth="1"/>
    <col min="2" max="2" width="3.109375" customWidth="1"/>
    <col min="3" max="3" width="36.5546875" customWidth="1"/>
    <col min="4" max="4" width="2.88671875" customWidth="1"/>
    <col min="5" max="5" width="44.44140625" customWidth="1"/>
    <col min="6" max="6" width="1.44140625" customWidth="1"/>
    <col min="7" max="7" width="44.44140625" customWidth="1"/>
    <col min="8" max="8" width="2.109375" customWidth="1"/>
    <col min="9" max="9" width="14.44140625" customWidth="1"/>
    <col min="10" max="10" width="2.6640625" customWidth="1"/>
    <col min="11" max="11" width="11.109375" customWidth="1"/>
    <col min="12" max="12" width="2.6640625" customWidth="1"/>
    <col min="13" max="13" width="19" customWidth="1"/>
    <col min="14" max="14" width="2.88671875" customWidth="1"/>
    <col min="15" max="15" width="37.88671875" customWidth="1"/>
    <col min="16" max="16" width="2.44140625" customWidth="1"/>
    <col min="17" max="17" width="23.44140625" customWidth="1"/>
    <col min="18" max="18" width="2.33203125" customWidth="1"/>
    <col min="19" max="19" width="14.44140625" customWidth="1"/>
    <col min="20" max="20" width="2" customWidth="1"/>
    <col min="21" max="21" width="14.44140625" customWidth="1"/>
    <col min="22" max="22" width="2.33203125" customWidth="1"/>
    <col min="23" max="23" width="25.109375" customWidth="1"/>
    <col min="24" max="24" width="3.33203125" customWidth="1"/>
    <col min="25" max="25" width="25.109375" customWidth="1"/>
    <col min="26" max="26" width="3.5546875" customWidth="1"/>
    <col min="27" max="27" width="42.109375" customWidth="1"/>
  </cols>
  <sheetData>
    <row r="1" spans="1:27" ht="15.75" customHeight="1">
      <c r="A1" s="97" t="s">
        <v>86</v>
      </c>
      <c r="C1" s="97" t="s">
        <v>87</v>
      </c>
      <c r="E1" s="97" t="s">
        <v>88</v>
      </c>
      <c r="G1" s="97" t="s">
        <v>89</v>
      </c>
      <c r="I1" s="97" t="s">
        <v>11</v>
      </c>
      <c r="K1" s="98" t="s">
        <v>90</v>
      </c>
      <c r="M1" s="99" t="s">
        <v>91</v>
      </c>
      <c r="O1" s="99" t="s">
        <v>92</v>
      </c>
      <c r="Q1" s="99" t="s">
        <v>93</v>
      </c>
      <c r="S1" s="99" t="s">
        <v>7</v>
      </c>
      <c r="U1" s="99" t="s">
        <v>9</v>
      </c>
      <c r="W1" s="99" t="s">
        <v>34</v>
      </c>
      <c r="Y1" s="98" t="s">
        <v>94</v>
      </c>
      <c r="AA1" s="99" t="s">
        <v>95</v>
      </c>
    </row>
    <row r="2" spans="1:27" ht="51.75" customHeight="1">
      <c r="A2" s="100" t="s">
        <v>96</v>
      </c>
      <c r="C2" s="101" t="s">
        <v>79</v>
      </c>
      <c r="E2" s="102" t="s">
        <v>97</v>
      </c>
      <c r="G2" s="101" t="s">
        <v>98</v>
      </c>
      <c r="I2" s="101" t="s">
        <v>99</v>
      </c>
      <c r="J2" s="103"/>
      <c r="K2" s="104" t="s">
        <v>80</v>
      </c>
      <c r="L2" s="103"/>
      <c r="M2" s="105" t="s">
        <v>24</v>
      </c>
      <c r="N2" s="103"/>
      <c r="O2" s="105" t="s">
        <v>25</v>
      </c>
      <c r="P2" s="103"/>
      <c r="Q2" s="106" t="s">
        <v>80</v>
      </c>
      <c r="S2" s="106" t="s">
        <v>80</v>
      </c>
      <c r="U2" s="106" t="s">
        <v>27</v>
      </c>
      <c r="W2" s="105" t="s">
        <v>100</v>
      </c>
      <c r="Y2" s="107" t="s">
        <v>80</v>
      </c>
      <c r="AA2" s="106" t="s">
        <v>101</v>
      </c>
    </row>
    <row r="3" spans="1:27" ht="51.75" customHeight="1">
      <c r="A3" s="108" t="s">
        <v>102</v>
      </c>
      <c r="C3" s="109" t="s">
        <v>82</v>
      </c>
      <c r="E3" s="102" t="s">
        <v>103</v>
      </c>
      <c r="G3" s="109" t="s">
        <v>26</v>
      </c>
      <c r="I3" s="109" t="s">
        <v>104</v>
      </c>
      <c r="J3" s="103"/>
      <c r="K3" s="104" t="s">
        <v>105</v>
      </c>
      <c r="L3" s="103"/>
      <c r="M3" s="110" t="s">
        <v>106</v>
      </c>
      <c r="N3" s="103"/>
      <c r="O3" s="110" t="s">
        <v>105</v>
      </c>
      <c r="P3" s="103"/>
      <c r="Q3" s="111" t="s">
        <v>105</v>
      </c>
      <c r="S3" s="111" t="s">
        <v>105</v>
      </c>
      <c r="U3" s="111" t="s">
        <v>83</v>
      </c>
      <c r="W3" s="110" t="s">
        <v>107</v>
      </c>
      <c r="X3" s="112"/>
      <c r="Y3" s="107" t="s">
        <v>105</v>
      </c>
      <c r="AA3" s="111" t="s">
        <v>105</v>
      </c>
    </row>
    <row r="4" spans="1:27" ht="51.75" customHeight="1">
      <c r="A4" s="100" t="s">
        <v>22</v>
      </c>
      <c r="C4" s="101" t="s">
        <v>108</v>
      </c>
      <c r="E4" s="102" t="s">
        <v>109</v>
      </c>
      <c r="G4" s="101" t="s">
        <v>110</v>
      </c>
      <c r="I4" s="101" t="s">
        <v>111</v>
      </c>
      <c r="J4" s="103"/>
      <c r="K4" s="103"/>
      <c r="L4" s="103"/>
      <c r="M4" s="103"/>
      <c r="N4" s="103"/>
      <c r="O4" s="103"/>
      <c r="P4" s="103"/>
      <c r="Q4" s="103"/>
      <c r="W4" s="113" t="s">
        <v>112</v>
      </c>
    </row>
    <row r="5" spans="1:27" ht="51.75" customHeight="1">
      <c r="A5" s="108" t="s">
        <v>113</v>
      </c>
      <c r="C5" s="109" t="s">
        <v>114</v>
      </c>
      <c r="E5" s="102" t="s">
        <v>115</v>
      </c>
      <c r="G5" s="109" t="s">
        <v>116</v>
      </c>
      <c r="I5" s="109" t="s">
        <v>117</v>
      </c>
      <c r="J5" s="103"/>
      <c r="K5" s="103"/>
      <c r="L5" s="103"/>
      <c r="M5" s="103"/>
      <c r="N5" s="103"/>
      <c r="O5" s="103"/>
      <c r="P5" s="103"/>
      <c r="Q5" s="103"/>
      <c r="W5" s="110" t="s">
        <v>28</v>
      </c>
      <c r="X5" s="112"/>
    </row>
    <row r="6" spans="1:27" ht="51.75" customHeight="1">
      <c r="A6" s="100" t="s">
        <v>78</v>
      </c>
      <c r="C6" s="101" t="s">
        <v>84</v>
      </c>
      <c r="E6" s="102" t="s">
        <v>118</v>
      </c>
      <c r="G6" s="101" t="s">
        <v>119</v>
      </c>
      <c r="I6" s="101" t="s">
        <v>120</v>
      </c>
      <c r="J6" s="103"/>
      <c r="K6" s="103"/>
      <c r="L6" s="103"/>
      <c r="M6" s="103"/>
      <c r="N6" s="103"/>
      <c r="O6" s="103"/>
      <c r="P6" s="103"/>
      <c r="Q6" s="103"/>
      <c r="W6" s="110" t="s">
        <v>121</v>
      </c>
      <c r="X6" s="112"/>
    </row>
    <row r="7" spans="1:27" ht="51.75" customHeight="1">
      <c r="A7" s="108" t="s">
        <v>81</v>
      </c>
      <c r="C7" s="109" t="s">
        <v>23</v>
      </c>
      <c r="E7" s="102" t="s">
        <v>122</v>
      </c>
      <c r="G7" s="109" t="s">
        <v>123</v>
      </c>
      <c r="I7" s="101" t="s">
        <v>124</v>
      </c>
    </row>
    <row r="8" spans="1:27" ht="51.75" customHeight="1">
      <c r="G8" s="101" t="s">
        <v>125</v>
      </c>
      <c r="I8" s="101" t="s">
        <v>126</v>
      </c>
    </row>
    <row r="9" spans="1:27" ht="51.75" customHeight="1">
      <c r="G9" s="109" t="s">
        <v>127</v>
      </c>
    </row>
    <row r="10" spans="1:27" ht="51.75" customHeight="1"/>
    <row r="11" spans="1:27" ht="15.75" customHeight="1"/>
    <row r="12" spans="1:27" ht="15.75" customHeight="1"/>
    <row r="13" spans="1:27" ht="15.75" customHeight="1"/>
    <row r="14" spans="1:27" ht="15.75" customHeight="1"/>
    <row r="15" spans="1:27" ht="15.75" customHeight="1"/>
    <row r="16" spans="1:27" ht="40.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pageMargins left="0.7" right="0.7" top="0.75" bottom="0.75" header="0" footer="0"/>
  <pageSetup paperSize="9" orientation="portrait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outlinePr summaryBelow="0" summaryRight="0"/>
  </sheetPr>
  <dimension ref="A1:Z1001"/>
  <sheetViews>
    <sheetView workbookViewId="0">
      <selection activeCell="A2" sqref="A2"/>
    </sheetView>
  </sheetViews>
  <sheetFormatPr baseColWidth="10" defaultColWidth="12.5546875" defaultRowHeight="15" customHeight="1"/>
  <cols>
    <col min="1" max="1" width="56.88671875" customWidth="1"/>
    <col min="2" max="2" width="12.33203125" customWidth="1"/>
    <col min="3" max="3" width="14.88671875" customWidth="1"/>
    <col min="4" max="26" width="14.44140625" customWidth="1"/>
  </cols>
  <sheetData>
    <row r="1" spans="1:26" ht="15.75" customHeight="1">
      <c r="B1" s="114"/>
    </row>
    <row r="2" spans="1:26" ht="30" customHeight="1">
      <c r="A2" s="115" t="s">
        <v>56</v>
      </c>
      <c r="B2" s="116" t="s">
        <v>57</v>
      </c>
      <c r="C2" s="116" t="s">
        <v>128</v>
      </c>
      <c r="D2" s="116" t="s">
        <v>129</v>
      </c>
      <c r="E2" s="116" t="s">
        <v>130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15.75" customHeight="1">
      <c r="A3" s="117" t="s">
        <v>131</v>
      </c>
      <c r="B3" s="118" t="s">
        <v>132</v>
      </c>
      <c r="D3" s="119">
        <v>10746</v>
      </c>
      <c r="E3" s="120">
        <f t="shared" ref="E3:E75" si="0">C3+D3</f>
        <v>10746</v>
      </c>
    </row>
    <row r="4" spans="1:26" ht="15.75" customHeight="1">
      <c r="A4" s="169" t="s">
        <v>291</v>
      </c>
      <c r="B4" s="118" t="s">
        <v>132</v>
      </c>
      <c r="D4" s="119">
        <v>1580</v>
      </c>
      <c r="E4" s="120">
        <f t="shared" si="0"/>
        <v>1580</v>
      </c>
    </row>
    <row r="5" spans="1:26" ht="15.75" customHeight="1">
      <c r="A5" s="117" t="s">
        <v>133</v>
      </c>
      <c r="B5" s="118" t="s">
        <v>132</v>
      </c>
      <c r="D5" s="119">
        <v>26549</v>
      </c>
      <c r="E5" s="120">
        <f t="shared" si="0"/>
        <v>26549</v>
      </c>
    </row>
    <row r="6" spans="1:26" ht="15.75" customHeight="1">
      <c r="A6" s="117" t="s">
        <v>134</v>
      </c>
      <c r="B6" s="118" t="s">
        <v>132</v>
      </c>
      <c r="D6" s="119">
        <v>6005</v>
      </c>
      <c r="E6" s="120">
        <f t="shared" si="0"/>
        <v>6005</v>
      </c>
    </row>
    <row r="7" spans="1:26" ht="15.75" customHeight="1">
      <c r="A7" s="117" t="s">
        <v>135</v>
      </c>
      <c r="B7" s="118" t="s">
        <v>132</v>
      </c>
      <c r="D7" s="119">
        <v>9482</v>
      </c>
      <c r="E7" s="120">
        <f t="shared" si="0"/>
        <v>9482</v>
      </c>
    </row>
    <row r="8" spans="1:26" ht="15.75" customHeight="1">
      <c r="A8" s="117" t="s">
        <v>136</v>
      </c>
      <c r="B8" s="118" t="s">
        <v>132</v>
      </c>
      <c r="D8" s="119">
        <v>20228</v>
      </c>
      <c r="E8" s="120">
        <f t="shared" si="0"/>
        <v>20228</v>
      </c>
    </row>
    <row r="9" spans="1:26" ht="15.75" customHeight="1">
      <c r="A9" s="117" t="s">
        <v>137</v>
      </c>
      <c r="B9" s="118" t="s">
        <v>132</v>
      </c>
      <c r="D9" s="119">
        <v>12010</v>
      </c>
      <c r="E9" s="120">
        <f t="shared" si="0"/>
        <v>12010</v>
      </c>
    </row>
    <row r="10" spans="1:26" ht="15.75" customHeight="1">
      <c r="A10" s="117" t="s">
        <v>138</v>
      </c>
      <c r="B10" s="118" t="s">
        <v>132</v>
      </c>
      <c r="D10" s="119">
        <v>15803</v>
      </c>
      <c r="E10" s="120">
        <f t="shared" si="0"/>
        <v>15803</v>
      </c>
    </row>
    <row r="11" spans="1:26" ht="15.75" customHeight="1">
      <c r="A11" s="117" t="s">
        <v>139</v>
      </c>
      <c r="B11" s="118" t="s">
        <v>132</v>
      </c>
      <c r="D11" s="119">
        <v>10114</v>
      </c>
      <c r="E11" s="120">
        <f t="shared" si="0"/>
        <v>10114</v>
      </c>
    </row>
    <row r="12" spans="1:26" ht="15.75" customHeight="1">
      <c r="A12" s="117" t="s">
        <v>286</v>
      </c>
      <c r="B12" s="118" t="s">
        <v>132</v>
      </c>
      <c r="D12" s="119">
        <v>7269</v>
      </c>
      <c r="E12" s="120">
        <f t="shared" si="0"/>
        <v>7269</v>
      </c>
    </row>
    <row r="13" spans="1:26" ht="15.75" customHeight="1">
      <c r="A13" s="117" t="s">
        <v>140</v>
      </c>
      <c r="B13" s="118" t="s">
        <v>132</v>
      </c>
      <c r="D13" s="119">
        <v>38875</v>
      </c>
      <c r="E13" s="120">
        <f t="shared" si="0"/>
        <v>38875</v>
      </c>
    </row>
    <row r="14" spans="1:26" ht="15.75" customHeight="1">
      <c r="A14" s="117" t="s">
        <v>141</v>
      </c>
      <c r="B14" s="118" t="s">
        <v>132</v>
      </c>
      <c r="D14" s="119">
        <v>9482</v>
      </c>
      <c r="E14" s="120">
        <f t="shared" si="0"/>
        <v>9482</v>
      </c>
    </row>
    <row r="15" spans="1:26" ht="15.75" customHeight="1">
      <c r="A15" s="117" t="s">
        <v>142</v>
      </c>
      <c r="B15" s="118" t="s">
        <v>132</v>
      </c>
      <c r="D15" s="119">
        <v>42351</v>
      </c>
      <c r="E15" s="120">
        <f t="shared" si="0"/>
        <v>42351</v>
      </c>
    </row>
    <row r="16" spans="1:26" ht="15.75" customHeight="1">
      <c r="A16" s="117" t="s">
        <v>143</v>
      </c>
      <c r="B16" s="118" t="s">
        <v>132</v>
      </c>
      <c r="D16" s="119">
        <v>5057</v>
      </c>
      <c r="E16" s="120">
        <f t="shared" si="0"/>
        <v>5057</v>
      </c>
    </row>
    <row r="17" spans="1:5" ht="15.75" customHeight="1">
      <c r="A17" s="117" t="s">
        <v>144</v>
      </c>
      <c r="B17" s="118" t="s">
        <v>132</v>
      </c>
      <c r="D17" s="119">
        <v>27181</v>
      </c>
      <c r="E17" s="120">
        <f t="shared" si="0"/>
        <v>27181</v>
      </c>
    </row>
    <row r="18" spans="1:5" ht="15.75" customHeight="1">
      <c r="A18" s="117" t="s">
        <v>145</v>
      </c>
      <c r="B18" s="118" t="s">
        <v>132</v>
      </c>
      <c r="D18" s="119">
        <v>49305</v>
      </c>
      <c r="E18" s="120">
        <f t="shared" si="0"/>
        <v>49305</v>
      </c>
    </row>
    <row r="19" spans="1:5" ht="15.75" customHeight="1">
      <c r="A19" s="117" t="s">
        <v>146</v>
      </c>
      <c r="B19" s="118" t="s">
        <v>132</v>
      </c>
      <c r="D19" s="119">
        <v>1580</v>
      </c>
      <c r="E19" s="120">
        <f t="shared" si="0"/>
        <v>1580</v>
      </c>
    </row>
    <row r="20" spans="1:5" ht="15.75" customHeight="1">
      <c r="A20" s="117" t="s">
        <v>147</v>
      </c>
      <c r="B20" s="118" t="s">
        <v>132</v>
      </c>
      <c r="D20" s="119">
        <v>2212</v>
      </c>
      <c r="E20" s="120">
        <f t="shared" si="0"/>
        <v>2212</v>
      </c>
    </row>
    <row r="21" spans="1:5" ht="15.75" customHeight="1">
      <c r="A21" s="117" t="s">
        <v>148</v>
      </c>
      <c r="B21" s="118" t="s">
        <v>132</v>
      </c>
      <c r="D21" s="119">
        <v>1896</v>
      </c>
      <c r="E21" s="120">
        <f t="shared" si="0"/>
        <v>1896</v>
      </c>
    </row>
    <row r="22" spans="1:5" ht="15.75" customHeight="1">
      <c r="A22" s="117" t="s">
        <v>149</v>
      </c>
      <c r="B22" s="118" t="s">
        <v>132</v>
      </c>
      <c r="D22" s="119">
        <v>1580</v>
      </c>
      <c r="E22" s="120">
        <f t="shared" si="0"/>
        <v>1580</v>
      </c>
    </row>
    <row r="23" spans="1:5" ht="15.75" customHeight="1">
      <c r="A23" s="117" t="s">
        <v>150</v>
      </c>
      <c r="B23" s="118" t="s">
        <v>132</v>
      </c>
      <c r="D23" s="119">
        <v>1580</v>
      </c>
      <c r="E23" s="120">
        <f t="shared" si="0"/>
        <v>1580</v>
      </c>
    </row>
    <row r="24" spans="1:5" ht="15.75" customHeight="1">
      <c r="A24" s="117" t="s">
        <v>151</v>
      </c>
      <c r="B24" s="118" t="s">
        <v>132</v>
      </c>
      <c r="D24" s="119">
        <v>1580</v>
      </c>
      <c r="E24" s="120">
        <f t="shared" si="0"/>
        <v>1580</v>
      </c>
    </row>
    <row r="25" spans="1:5" ht="15.75" customHeight="1">
      <c r="A25" s="117" t="s">
        <v>152</v>
      </c>
      <c r="B25" s="118" t="s">
        <v>132</v>
      </c>
      <c r="D25" s="119">
        <v>6005</v>
      </c>
      <c r="E25" s="120">
        <f t="shared" si="0"/>
        <v>6005</v>
      </c>
    </row>
    <row r="26" spans="1:5" ht="15.75" customHeight="1">
      <c r="A26" s="117" t="s">
        <v>153</v>
      </c>
      <c r="B26" s="118" t="s">
        <v>132</v>
      </c>
      <c r="D26" s="119">
        <v>1896</v>
      </c>
      <c r="E26" s="120">
        <f t="shared" si="0"/>
        <v>1896</v>
      </c>
    </row>
    <row r="27" spans="1:5" ht="15.75" customHeight="1">
      <c r="A27" s="117" t="s">
        <v>154</v>
      </c>
      <c r="B27" s="118" t="s">
        <v>132</v>
      </c>
      <c r="D27" s="119">
        <v>1580</v>
      </c>
      <c r="E27" s="120">
        <f t="shared" si="0"/>
        <v>1580</v>
      </c>
    </row>
    <row r="28" spans="1:5" ht="15.75" customHeight="1">
      <c r="A28" s="117" t="s">
        <v>155</v>
      </c>
      <c r="B28" s="118" t="s">
        <v>132</v>
      </c>
      <c r="D28" s="119">
        <v>1580</v>
      </c>
      <c r="E28" s="120">
        <f t="shared" si="0"/>
        <v>1580</v>
      </c>
    </row>
    <row r="29" spans="1:5" ht="15.75" customHeight="1">
      <c r="A29" s="117" t="s">
        <v>156</v>
      </c>
      <c r="B29" s="118" t="s">
        <v>132</v>
      </c>
      <c r="D29" s="119">
        <v>1580</v>
      </c>
      <c r="E29" s="120">
        <f t="shared" si="0"/>
        <v>1580</v>
      </c>
    </row>
    <row r="30" spans="1:5" ht="15.75" customHeight="1">
      <c r="A30" s="117" t="s">
        <v>157</v>
      </c>
      <c r="B30" s="118" t="s">
        <v>132</v>
      </c>
      <c r="D30" s="119">
        <v>1580</v>
      </c>
      <c r="E30" s="120">
        <f t="shared" si="0"/>
        <v>1580</v>
      </c>
    </row>
    <row r="31" spans="1:5" ht="15.75" customHeight="1">
      <c r="A31" s="117" t="s">
        <v>158</v>
      </c>
      <c r="B31" s="118" t="s">
        <v>132</v>
      </c>
      <c r="D31" s="119">
        <v>1580</v>
      </c>
      <c r="E31" s="120">
        <f t="shared" si="0"/>
        <v>1580</v>
      </c>
    </row>
    <row r="32" spans="1:5" ht="15.75" customHeight="1">
      <c r="A32" s="117" t="s">
        <v>159</v>
      </c>
      <c r="B32" s="118" t="s">
        <v>132</v>
      </c>
      <c r="D32" s="119">
        <v>1580</v>
      </c>
      <c r="E32" s="120">
        <f t="shared" si="0"/>
        <v>1580</v>
      </c>
    </row>
    <row r="33" spans="1:10" ht="15.75" customHeight="1">
      <c r="A33" s="117" t="s">
        <v>160</v>
      </c>
      <c r="B33" s="118" t="s">
        <v>132</v>
      </c>
      <c r="D33" s="119">
        <v>1580</v>
      </c>
      <c r="E33" s="120">
        <f t="shared" si="0"/>
        <v>1580</v>
      </c>
    </row>
    <row r="34" spans="1:10" ht="15.75" customHeight="1">
      <c r="A34" s="117" t="s">
        <v>161</v>
      </c>
      <c r="B34" s="118" t="s">
        <v>132</v>
      </c>
      <c r="D34" s="119">
        <v>1580</v>
      </c>
      <c r="E34" s="120">
        <f t="shared" si="0"/>
        <v>1580</v>
      </c>
    </row>
    <row r="35" spans="1:10" ht="15.75" customHeight="1">
      <c r="A35" s="117" t="s">
        <v>162</v>
      </c>
      <c r="B35" s="118" t="s">
        <v>163</v>
      </c>
      <c r="C35" s="119">
        <v>1558</v>
      </c>
      <c r="E35" s="120">
        <f t="shared" si="0"/>
        <v>1558</v>
      </c>
    </row>
    <row r="36" spans="1:10" ht="15.75" customHeight="1">
      <c r="A36" s="117" t="s">
        <v>164</v>
      </c>
      <c r="B36" s="118" t="s">
        <v>163</v>
      </c>
      <c r="C36" s="119">
        <v>3115</v>
      </c>
      <c r="E36" s="120">
        <f t="shared" si="0"/>
        <v>3115</v>
      </c>
      <c r="J36" s="121"/>
    </row>
    <row r="37" spans="1:10" ht="15.75" customHeight="1">
      <c r="A37" s="117" t="s">
        <v>165</v>
      </c>
      <c r="B37" s="118" t="s">
        <v>163</v>
      </c>
      <c r="C37" s="119">
        <v>3894</v>
      </c>
      <c r="E37" s="120">
        <f t="shared" si="0"/>
        <v>3894</v>
      </c>
    </row>
    <row r="38" spans="1:10" ht="15.75" customHeight="1">
      <c r="A38" s="117" t="s">
        <v>166</v>
      </c>
      <c r="B38" s="118" t="s">
        <v>163</v>
      </c>
      <c r="C38" s="119">
        <v>3115</v>
      </c>
      <c r="E38" s="120">
        <f t="shared" si="0"/>
        <v>3115</v>
      </c>
    </row>
    <row r="39" spans="1:10" ht="15.75" customHeight="1">
      <c r="A39" s="117" t="s">
        <v>167</v>
      </c>
      <c r="B39" s="118" t="s">
        <v>163</v>
      </c>
      <c r="C39" s="119">
        <v>3375</v>
      </c>
      <c r="E39" s="120">
        <f t="shared" si="0"/>
        <v>3375</v>
      </c>
    </row>
    <row r="40" spans="1:10" ht="15.75" customHeight="1">
      <c r="A40" s="117" t="s">
        <v>168</v>
      </c>
      <c r="B40" s="118" t="s">
        <v>163</v>
      </c>
      <c r="C40" s="119">
        <v>4673</v>
      </c>
      <c r="E40" s="120">
        <f t="shared" si="0"/>
        <v>4673</v>
      </c>
    </row>
    <row r="41" spans="1:10" ht="15.75" customHeight="1">
      <c r="A41" s="117" t="s">
        <v>169</v>
      </c>
      <c r="B41" s="118" t="s">
        <v>132</v>
      </c>
      <c r="D41" s="119">
        <v>35082</v>
      </c>
      <c r="E41" s="120">
        <f t="shared" si="0"/>
        <v>35082</v>
      </c>
    </row>
    <row r="42" spans="1:10" ht="15.75" customHeight="1">
      <c r="A42" s="117" t="s">
        <v>170</v>
      </c>
      <c r="B42" s="118" t="s">
        <v>163</v>
      </c>
      <c r="C42" s="119">
        <v>20768</v>
      </c>
      <c r="E42" s="120">
        <f t="shared" si="0"/>
        <v>20768</v>
      </c>
    </row>
    <row r="43" spans="1:10" ht="15.75" customHeight="1">
      <c r="A43" s="117" t="s">
        <v>171</v>
      </c>
      <c r="B43" s="118" t="s">
        <v>163</v>
      </c>
      <c r="C43" s="119">
        <v>14798</v>
      </c>
      <c r="E43" s="120">
        <f t="shared" si="0"/>
        <v>14798</v>
      </c>
    </row>
    <row r="44" spans="1:10" ht="15.75" customHeight="1">
      <c r="A44" s="117" t="s">
        <v>172</v>
      </c>
      <c r="B44" s="118" t="s">
        <v>163</v>
      </c>
      <c r="C44" s="119">
        <v>16874</v>
      </c>
      <c r="E44" s="120">
        <f t="shared" si="0"/>
        <v>16874</v>
      </c>
    </row>
    <row r="45" spans="1:10" ht="15.75" customHeight="1">
      <c r="A45" s="117" t="s">
        <v>173</v>
      </c>
      <c r="B45" s="118" t="s">
        <v>163</v>
      </c>
      <c r="C45" s="119">
        <v>15836</v>
      </c>
      <c r="E45" s="120">
        <f t="shared" si="0"/>
        <v>15836</v>
      </c>
    </row>
    <row r="46" spans="1:10" ht="15.75" customHeight="1">
      <c r="A46" s="117" t="s">
        <v>174</v>
      </c>
      <c r="B46" s="118" t="s">
        <v>163</v>
      </c>
      <c r="C46" s="119">
        <v>27518</v>
      </c>
      <c r="E46" s="120">
        <f t="shared" si="0"/>
        <v>27518</v>
      </c>
    </row>
    <row r="47" spans="1:10" ht="15.75" customHeight="1">
      <c r="A47" s="117" t="s">
        <v>175</v>
      </c>
      <c r="B47" s="118" t="s">
        <v>163</v>
      </c>
      <c r="C47" s="119">
        <v>14798</v>
      </c>
      <c r="E47" s="120">
        <f t="shared" si="0"/>
        <v>14798</v>
      </c>
    </row>
    <row r="48" spans="1:10" ht="15.75" customHeight="1">
      <c r="A48" s="117" t="s">
        <v>176</v>
      </c>
      <c r="B48" s="118" t="s">
        <v>163</v>
      </c>
      <c r="C48" s="119">
        <v>18951</v>
      </c>
      <c r="E48" s="120">
        <f t="shared" si="0"/>
        <v>18951</v>
      </c>
    </row>
    <row r="49" spans="1:5" ht="15.75" customHeight="1">
      <c r="A49" s="117" t="s">
        <v>177</v>
      </c>
      <c r="B49" s="118" t="s">
        <v>163</v>
      </c>
      <c r="C49" s="119">
        <v>8827</v>
      </c>
      <c r="E49" s="120">
        <f t="shared" si="0"/>
        <v>8827</v>
      </c>
    </row>
    <row r="50" spans="1:5" ht="15.75" customHeight="1">
      <c r="A50" s="117" t="s">
        <v>178</v>
      </c>
      <c r="B50" s="118" t="s">
        <v>163</v>
      </c>
      <c r="C50" s="119">
        <v>10384</v>
      </c>
      <c r="E50" s="120">
        <f t="shared" si="0"/>
        <v>10384</v>
      </c>
    </row>
    <row r="51" spans="1:5" ht="15.75" customHeight="1">
      <c r="A51" s="117" t="s">
        <v>179</v>
      </c>
      <c r="B51" s="118" t="s">
        <v>163</v>
      </c>
      <c r="C51" s="119">
        <v>24663</v>
      </c>
      <c r="E51" s="120">
        <f t="shared" si="0"/>
        <v>24663</v>
      </c>
    </row>
    <row r="52" spans="1:5" ht="15.75" customHeight="1">
      <c r="A52" s="117" t="s">
        <v>180</v>
      </c>
      <c r="B52" s="118" t="s">
        <v>163</v>
      </c>
      <c r="C52" s="119">
        <v>7269</v>
      </c>
      <c r="E52" s="120">
        <f t="shared" si="0"/>
        <v>7269</v>
      </c>
    </row>
    <row r="53" spans="1:5" ht="15.75" customHeight="1">
      <c r="A53" s="117" t="s">
        <v>181</v>
      </c>
      <c r="B53" s="118" t="s">
        <v>163</v>
      </c>
      <c r="C53" s="119">
        <v>8567</v>
      </c>
      <c r="E53" s="120">
        <f t="shared" si="0"/>
        <v>8567</v>
      </c>
    </row>
    <row r="54" spans="1:5" ht="15.75" customHeight="1">
      <c r="A54" s="117" t="s">
        <v>182</v>
      </c>
      <c r="B54" s="118" t="s">
        <v>163</v>
      </c>
      <c r="C54" s="119">
        <v>9605</v>
      </c>
      <c r="E54" s="120">
        <f t="shared" si="0"/>
        <v>9605</v>
      </c>
    </row>
    <row r="55" spans="1:5" ht="15.75" customHeight="1">
      <c r="A55" s="117" t="s">
        <v>183</v>
      </c>
      <c r="B55" s="118" t="s">
        <v>163</v>
      </c>
      <c r="C55" s="119">
        <v>18172</v>
      </c>
      <c r="E55" s="120">
        <f t="shared" si="0"/>
        <v>18172</v>
      </c>
    </row>
    <row r="56" spans="1:5" ht="15.75" customHeight="1">
      <c r="A56" s="117" t="s">
        <v>184</v>
      </c>
      <c r="B56" s="118" t="s">
        <v>163</v>
      </c>
      <c r="C56" s="119">
        <v>12980</v>
      </c>
      <c r="E56" s="120">
        <f t="shared" si="0"/>
        <v>12980</v>
      </c>
    </row>
    <row r="57" spans="1:5" ht="15.75" customHeight="1">
      <c r="A57" s="117" t="s">
        <v>185</v>
      </c>
      <c r="B57" s="118" t="s">
        <v>163</v>
      </c>
      <c r="C57" s="119">
        <v>7788</v>
      </c>
      <c r="E57" s="120">
        <f t="shared" si="0"/>
        <v>7788</v>
      </c>
    </row>
    <row r="58" spans="1:5" ht="15.75" customHeight="1">
      <c r="A58" s="117" t="s">
        <v>186</v>
      </c>
      <c r="B58" s="118" t="s">
        <v>163</v>
      </c>
      <c r="C58" s="119">
        <v>26999</v>
      </c>
      <c r="E58" s="120">
        <f t="shared" si="0"/>
        <v>26999</v>
      </c>
    </row>
    <row r="59" spans="1:5" ht="15.75" customHeight="1">
      <c r="A59" s="117" t="s">
        <v>187</v>
      </c>
      <c r="B59" s="118" t="s">
        <v>163</v>
      </c>
      <c r="C59" s="119">
        <v>8048</v>
      </c>
      <c r="E59" s="120">
        <f t="shared" si="0"/>
        <v>8048</v>
      </c>
    </row>
    <row r="60" spans="1:5" ht="15.75" customHeight="1">
      <c r="A60" s="117" t="s">
        <v>188</v>
      </c>
      <c r="B60" s="118" t="s">
        <v>163</v>
      </c>
      <c r="C60" s="119">
        <v>6231</v>
      </c>
      <c r="E60" s="120">
        <f t="shared" si="0"/>
        <v>6231</v>
      </c>
    </row>
    <row r="61" spans="1:5" ht="15.75" customHeight="1">
      <c r="A61" s="117" t="s">
        <v>189</v>
      </c>
      <c r="B61" s="118" t="s">
        <v>163</v>
      </c>
      <c r="C61" s="119">
        <v>13499</v>
      </c>
      <c r="E61" s="120">
        <f t="shared" si="0"/>
        <v>13499</v>
      </c>
    </row>
    <row r="62" spans="1:5" ht="15.75" customHeight="1">
      <c r="A62" s="117" t="s">
        <v>190</v>
      </c>
      <c r="B62" s="118" t="s">
        <v>163</v>
      </c>
      <c r="C62" s="119">
        <v>11942</v>
      </c>
      <c r="E62" s="120">
        <f t="shared" si="0"/>
        <v>11942</v>
      </c>
    </row>
    <row r="63" spans="1:5" ht="15.75" customHeight="1">
      <c r="A63" s="117" t="s">
        <v>191</v>
      </c>
      <c r="B63" s="118" t="s">
        <v>163</v>
      </c>
      <c r="C63" s="119">
        <v>6231</v>
      </c>
      <c r="E63" s="120">
        <f t="shared" si="0"/>
        <v>6231</v>
      </c>
    </row>
    <row r="64" spans="1:5" ht="15.75" customHeight="1">
      <c r="A64" s="117" t="s">
        <v>192</v>
      </c>
      <c r="B64" s="118" t="s">
        <v>163</v>
      </c>
      <c r="C64" s="119">
        <v>34528</v>
      </c>
      <c r="E64" s="120">
        <f t="shared" si="0"/>
        <v>34528</v>
      </c>
    </row>
    <row r="65" spans="1:9" ht="15.75" customHeight="1">
      <c r="A65" s="117" t="s">
        <v>193</v>
      </c>
      <c r="B65" s="118" t="s">
        <v>163</v>
      </c>
      <c r="C65" s="119">
        <v>40758</v>
      </c>
      <c r="E65" s="120">
        <f t="shared" si="0"/>
        <v>40758</v>
      </c>
    </row>
    <row r="66" spans="1:9" ht="15.75" customHeight="1">
      <c r="A66" s="117" t="s">
        <v>194</v>
      </c>
      <c r="B66" s="118" t="s">
        <v>163</v>
      </c>
      <c r="C66" s="119">
        <v>12461</v>
      </c>
      <c r="E66" s="120">
        <f t="shared" si="0"/>
        <v>12461</v>
      </c>
    </row>
    <row r="67" spans="1:9" ht="15.75" customHeight="1">
      <c r="A67" s="117" t="s">
        <v>195</v>
      </c>
      <c r="B67" s="118" t="s">
        <v>163</v>
      </c>
      <c r="C67" s="119">
        <v>35826</v>
      </c>
      <c r="E67" s="120">
        <f t="shared" si="0"/>
        <v>35826</v>
      </c>
    </row>
    <row r="68" spans="1:9" ht="15.75" customHeight="1">
      <c r="A68" s="117" t="s">
        <v>196</v>
      </c>
      <c r="B68" s="118" t="s">
        <v>163</v>
      </c>
      <c r="C68" s="119">
        <v>7788</v>
      </c>
      <c r="E68" s="120">
        <f t="shared" si="0"/>
        <v>7788</v>
      </c>
    </row>
    <row r="69" spans="1:9" ht="15.75" customHeight="1">
      <c r="A69" s="117" t="s">
        <v>0</v>
      </c>
      <c r="B69" s="118" t="s">
        <v>163</v>
      </c>
      <c r="C69" s="119">
        <v>17653</v>
      </c>
      <c r="E69" s="120">
        <f t="shared" si="0"/>
        <v>17653</v>
      </c>
    </row>
    <row r="70" spans="1:9" ht="15.75" customHeight="1">
      <c r="A70" s="117" t="s">
        <v>197</v>
      </c>
      <c r="B70" s="118" t="s">
        <v>163</v>
      </c>
      <c r="C70" s="119">
        <v>7529</v>
      </c>
      <c r="E70" s="120">
        <f t="shared" si="0"/>
        <v>7529</v>
      </c>
    </row>
    <row r="71" spans="1:9" ht="15.75" customHeight="1">
      <c r="A71" s="117" t="s">
        <v>198</v>
      </c>
      <c r="B71" s="118" t="s">
        <v>163</v>
      </c>
      <c r="C71" s="119">
        <v>8048</v>
      </c>
      <c r="E71" s="120">
        <f t="shared" si="0"/>
        <v>8048</v>
      </c>
    </row>
    <row r="72" spans="1:9" ht="15.75" customHeight="1">
      <c r="A72" s="117" t="s">
        <v>199</v>
      </c>
      <c r="B72" s="118" t="s">
        <v>163</v>
      </c>
      <c r="C72" s="119">
        <v>3894</v>
      </c>
      <c r="E72" s="120">
        <f t="shared" si="0"/>
        <v>3894</v>
      </c>
    </row>
    <row r="73" spans="1:9" ht="15.75" customHeight="1">
      <c r="A73" s="117" t="s">
        <v>200</v>
      </c>
      <c r="B73" s="118" t="s">
        <v>163</v>
      </c>
      <c r="C73" s="119">
        <v>519</v>
      </c>
      <c r="E73" s="120">
        <f t="shared" si="0"/>
        <v>519</v>
      </c>
    </row>
    <row r="74" spans="1:9" ht="15.75" customHeight="1">
      <c r="A74" s="117" t="s">
        <v>201</v>
      </c>
      <c r="B74" s="118" t="s">
        <v>163</v>
      </c>
      <c r="C74" s="119">
        <v>519</v>
      </c>
      <c r="E74" s="120">
        <f t="shared" si="0"/>
        <v>519</v>
      </c>
    </row>
    <row r="75" spans="1:9" ht="15.75" customHeight="1">
      <c r="A75" s="117" t="s">
        <v>85</v>
      </c>
      <c r="B75" s="118" t="s">
        <v>132</v>
      </c>
      <c r="D75" s="119">
        <v>141912</v>
      </c>
      <c r="E75" s="120">
        <f t="shared" si="0"/>
        <v>141912</v>
      </c>
      <c r="I75" s="121"/>
    </row>
    <row r="76" spans="1:9" ht="15.75" customHeight="1">
      <c r="B76" s="114"/>
      <c r="C76" s="122">
        <f t="shared" ref="C76:E76" si="1">SUM(C3:C75)</f>
        <v>500001</v>
      </c>
      <c r="D76" s="122">
        <f t="shared" si="1"/>
        <v>500000</v>
      </c>
      <c r="E76" s="122">
        <f t="shared" si="1"/>
        <v>1000001</v>
      </c>
    </row>
    <row r="77" spans="1:9" ht="15.75" customHeight="1">
      <c r="B77" s="114"/>
    </row>
    <row r="78" spans="1:9" ht="15.75" customHeight="1">
      <c r="B78" s="114"/>
    </row>
    <row r="79" spans="1:9" ht="15.75" customHeight="1">
      <c r="B79" s="114"/>
    </row>
    <row r="80" spans="1:9" ht="15.75" customHeight="1">
      <c r="B80" s="114"/>
    </row>
    <row r="81" spans="2:2" ht="15.75" customHeight="1">
      <c r="B81" s="114"/>
    </row>
    <row r="82" spans="2:2" ht="15.75" customHeight="1">
      <c r="B82" s="114"/>
    </row>
    <row r="83" spans="2:2" ht="15.75" customHeight="1">
      <c r="B83" s="114"/>
    </row>
    <row r="84" spans="2:2" ht="15.75" customHeight="1">
      <c r="B84" s="114"/>
    </row>
    <row r="85" spans="2:2" ht="15.75" customHeight="1">
      <c r="B85" s="114"/>
    </row>
    <row r="86" spans="2:2" ht="15.75" customHeight="1">
      <c r="B86" s="114"/>
    </row>
    <row r="87" spans="2:2" ht="15.75" customHeight="1">
      <c r="B87" s="114"/>
    </row>
    <row r="88" spans="2:2" ht="15.75" customHeight="1">
      <c r="B88" s="114"/>
    </row>
    <row r="89" spans="2:2" ht="15.75" customHeight="1">
      <c r="B89" s="114"/>
    </row>
    <row r="90" spans="2:2" ht="15.75" customHeight="1">
      <c r="B90" s="114"/>
    </row>
    <row r="91" spans="2:2" ht="15.75" customHeight="1">
      <c r="B91" s="114"/>
    </row>
    <row r="92" spans="2:2" ht="15.75" customHeight="1">
      <c r="B92" s="114"/>
    </row>
    <row r="93" spans="2:2" ht="15.75" customHeight="1">
      <c r="B93" s="114"/>
    </row>
    <row r="94" spans="2:2" ht="15.75" customHeight="1">
      <c r="B94" s="114"/>
    </row>
    <row r="95" spans="2:2" ht="15.75" customHeight="1">
      <c r="B95" s="114"/>
    </row>
    <row r="96" spans="2:2" ht="15.75" customHeight="1">
      <c r="B96" s="114"/>
    </row>
    <row r="97" spans="2:2" ht="15.75" customHeight="1">
      <c r="B97" s="114"/>
    </row>
    <row r="98" spans="2:2" ht="15.75" customHeight="1">
      <c r="B98" s="114"/>
    </row>
    <row r="99" spans="2:2" ht="15.75" customHeight="1">
      <c r="B99" s="114"/>
    </row>
    <row r="100" spans="2:2" ht="15.75" customHeight="1">
      <c r="B100" s="114"/>
    </row>
    <row r="101" spans="2:2" ht="15.75" customHeight="1">
      <c r="B101" s="114"/>
    </row>
    <row r="102" spans="2:2" ht="15.75" customHeight="1">
      <c r="B102" s="114"/>
    </row>
    <row r="103" spans="2:2" ht="15.75" customHeight="1">
      <c r="B103" s="114"/>
    </row>
    <row r="104" spans="2:2" ht="15.75" customHeight="1">
      <c r="B104" s="114"/>
    </row>
    <row r="105" spans="2:2" ht="15.75" customHeight="1">
      <c r="B105" s="114"/>
    </row>
    <row r="106" spans="2:2" ht="15.75" customHeight="1">
      <c r="B106" s="114"/>
    </row>
    <row r="107" spans="2:2" ht="15.75" customHeight="1">
      <c r="B107" s="114"/>
    </row>
    <row r="108" spans="2:2" ht="15.75" customHeight="1">
      <c r="B108" s="114"/>
    </row>
    <row r="109" spans="2:2" ht="15.75" customHeight="1">
      <c r="B109" s="114"/>
    </row>
    <row r="110" spans="2:2" ht="15.75" customHeight="1">
      <c r="B110" s="114"/>
    </row>
    <row r="111" spans="2:2" ht="15.75" customHeight="1">
      <c r="B111" s="114"/>
    </row>
    <row r="112" spans="2:2" ht="15.75" customHeight="1">
      <c r="B112" s="114"/>
    </row>
    <row r="113" spans="2:2" ht="15.75" customHeight="1">
      <c r="B113" s="114"/>
    </row>
    <row r="114" spans="2:2" ht="15.75" customHeight="1">
      <c r="B114" s="114"/>
    </row>
    <row r="115" spans="2:2" ht="15.75" customHeight="1">
      <c r="B115" s="114"/>
    </row>
    <row r="116" spans="2:2" ht="15.75" customHeight="1">
      <c r="B116" s="114"/>
    </row>
    <row r="117" spans="2:2" ht="15.75" customHeight="1">
      <c r="B117" s="114"/>
    </row>
    <row r="118" spans="2:2" ht="15.75" customHeight="1">
      <c r="B118" s="114"/>
    </row>
    <row r="119" spans="2:2" ht="15.75" customHeight="1">
      <c r="B119" s="114"/>
    </row>
    <row r="120" spans="2:2" ht="15.75" customHeight="1">
      <c r="B120" s="114"/>
    </row>
    <row r="121" spans="2:2" ht="15.75" customHeight="1">
      <c r="B121" s="114"/>
    </row>
    <row r="122" spans="2:2" ht="15.75" customHeight="1">
      <c r="B122" s="114"/>
    </row>
    <row r="123" spans="2:2" ht="15.75" customHeight="1">
      <c r="B123" s="114"/>
    </row>
    <row r="124" spans="2:2" ht="15.75" customHeight="1">
      <c r="B124" s="114"/>
    </row>
    <row r="125" spans="2:2" ht="15.75" customHeight="1">
      <c r="B125" s="114"/>
    </row>
    <row r="126" spans="2:2" ht="15.75" customHeight="1">
      <c r="B126" s="114"/>
    </row>
    <row r="127" spans="2:2" ht="15.75" customHeight="1">
      <c r="B127" s="114"/>
    </row>
    <row r="128" spans="2:2" ht="15.75" customHeight="1">
      <c r="B128" s="114"/>
    </row>
    <row r="129" spans="2:2" ht="15.75" customHeight="1">
      <c r="B129" s="114"/>
    </row>
    <row r="130" spans="2:2" ht="15.75" customHeight="1">
      <c r="B130" s="114"/>
    </row>
    <row r="131" spans="2:2" ht="15.75" customHeight="1">
      <c r="B131" s="114"/>
    </row>
    <row r="132" spans="2:2" ht="15.75" customHeight="1">
      <c r="B132" s="114"/>
    </row>
    <row r="133" spans="2:2" ht="15.75" customHeight="1">
      <c r="B133" s="114"/>
    </row>
    <row r="134" spans="2:2" ht="15.75" customHeight="1">
      <c r="B134" s="114"/>
    </row>
    <row r="135" spans="2:2" ht="15.75" customHeight="1">
      <c r="B135" s="114"/>
    </row>
    <row r="136" spans="2:2" ht="15.75" customHeight="1">
      <c r="B136" s="114"/>
    </row>
    <row r="137" spans="2:2" ht="15.75" customHeight="1">
      <c r="B137" s="114"/>
    </row>
    <row r="138" spans="2:2" ht="15.75" customHeight="1">
      <c r="B138" s="114"/>
    </row>
    <row r="139" spans="2:2" ht="15.75" customHeight="1">
      <c r="B139" s="114"/>
    </row>
    <row r="140" spans="2:2" ht="15.75" customHeight="1">
      <c r="B140" s="114"/>
    </row>
    <row r="141" spans="2:2" ht="15.75" customHeight="1">
      <c r="B141" s="114"/>
    </row>
    <row r="142" spans="2:2" ht="15.75" customHeight="1">
      <c r="B142" s="114"/>
    </row>
    <row r="143" spans="2:2" ht="15.75" customHeight="1">
      <c r="B143" s="114"/>
    </row>
    <row r="144" spans="2:2" ht="15.75" customHeight="1">
      <c r="B144" s="114"/>
    </row>
    <row r="145" spans="2:2" ht="15.75" customHeight="1">
      <c r="B145" s="114"/>
    </row>
    <row r="146" spans="2:2" ht="15.75" customHeight="1">
      <c r="B146" s="114"/>
    </row>
    <row r="147" spans="2:2" ht="15.75" customHeight="1">
      <c r="B147" s="114"/>
    </row>
    <row r="148" spans="2:2" ht="15.75" customHeight="1">
      <c r="B148" s="114"/>
    </row>
    <row r="149" spans="2:2" ht="15.75" customHeight="1">
      <c r="B149" s="114"/>
    </row>
    <row r="150" spans="2:2" ht="15.75" customHeight="1">
      <c r="B150" s="114"/>
    </row>
    <row r="151" spans="2:2" ht="15.75" customHeight="1">
      <c r="B151" s="114"/>
    </row>
    <row r="152" spans="2:2" ht="15.75" customHeight="1">
      <c r="B152" s="114"/>
    </row>
    <row r="153" spans="2:2" ht="15.75" customHeight="1">
      <c r="B153" s="114"/>
    </row>
    <row r="154" spans="2:2" ht="15.75" customHeight="1">
      <c r="B154" s="114"/>
    </row>
    <row r="155" spans="2:2" ht="15.75" customHeight="1">
      <c r="B155" s="114"/>
    </row>
    <row r="156" spans="2:2" ht="15.75" customHeight="1">
      <c r="B156" s="114"/>
    </row>
    <row r="157" spans="2:2" ht="15.75" customHeight="1">
      <c r="B157" s="114"/>
    </row>
    <row r="158" spans="2:2" ht="15.75" customHeight="1">
      <c r="B158" s="114"/>
    </row>
    <row r="159" spans="2:2" ht="15.75" customHeight="1">
      <c r="B159" s="114"/>
    </row>
    <row r="160" spans="2:2" ht="15.75" customHeight="1">
      <c r="B160" s="114"/>
    </row>
    <row r="161" spans="2:2" ht="15.75" customHeight="1">
      <c r="B161" s="114"/>
    </row>
    <row r="162" spans="2:2" ht="15.75" customHeight="1">
      <c r="B162" s="114"/>
    </row>
    <row r="163" spans="2:2" ht="15.75" customHeight="1">
      <c r="B163" s="114"/>
    </row>
    <row r="164" spans="2:2" ht="15.75" customHeight="1">
      <c r="B164" s="114"/>
    </row>
    <row r="165" spans="2:2" ht="15.75" customHeight="1">
      <c r="B165" s="114"/>
    </row>
    <row r="166" spans="2:2" ht="15.75" customHeight="1">
      <c r="B166" s="114"/>
    </row>
    <row r="167" spans="2:2" ht="15.75" customHeight="1">
      <c r="B167" s="114"/>
    </row>
    <row r="168" spans="2:2" ht="15.75" customHeight="1">
      <c r="B168" s="114"/>
    </row>
    <row r="169" spans="2:2" ht="15.75" customHeight="1">
      <c r="B169" s="114"/>
    </row>
    <row r="170" spans="2:2" ht="15.75" customHeight="1">
      <c r="B170" s="114"/>
    </row>
    <row r="171" spans="2:2" ht="15.75" customHeight="1">
      <c r="B171" s="114"/>
    </row>
    <row r="172" spans="2:2" ht="15.75" customHeight="1">
      <c r="B172" s="114"/>
    </row>
    <row r="173" spans="2:2" ht="15.75" customHeight="1">
      <c r="B173" s="114"/>
    </row>
    <row r="174" spans="2:2" ht="15.75" customHeight="1">
      <c r="B174" s="114"/>
    </row>
    <row r="175" spans="2:2" ht="15.75" customHeight="1">
      <c r="B175" s="114"/>
    </row>
    <row r="176" spans="2:2" ht="15.75" customHeight="1">
      <c r="B176" s="114"/>
    </row>
    <row r="177" spans="2:2" ht="15.75" customHeight="1">
      <c r="B177" s="114"/>
    </row>
    <row r="178" spans="2:2" ht="15.75" customHeight="1">
      <c r="B178" s="114"/>
    </row>
    <row r="179" spans="2:2" ht="15.75" customHeight="1">
      <c r="B179" s="114"/>
    </row>
    <row r="180" spans="2:2" ht="15.75" customHeight="1">
      <c r="B180" s="114"/>
    </row>
    <row r="181" spans="2:2" ht="15.75" customHeight="1">
      <c r="B181" s="114"/>
    </row>
    <row r="182" spans="2:2" ht="15.75" customHeight="1">
      <c r="B182" s="114"/>
    </row>
    <row r="183" spans="2:2" ht="15.75" customHeight="1">
      <c r="B183" s="114"/>
    </row>
    <row r="184" spans="2:2" ht="15.75" customHeight="1">
      <c r="B184" s="114"/>
    </row>
    <row r="185" spans="2:2" ht="15.75" customHeight="1">
      <c r="B185" s="114"/>
    </row>
    <row r="186" spans="2:2" ht="15.75" customHeight="1">
      <c r="B186" s="114"/>
    </row>
    <row r="187" spans="2:2" ht="15.75" customHeight="1">
      <c r="B187" s="114"/>
    </row>
    <row r="188" spans="2:2" ht="15.75" customHeight="1">
      <c r="B188" s="114"/>
    </row>
    <row r="189" spans="2:2" ht="15.75" customHeight="1">
      <c r="B189" s="114"/>
    </row>
    <row r="190" spans="2:2" ht="15.75" customHeight="1">
      <c r="B190" s="114"/>
    </row>
    <row r="191" spans="2:2" ht="15.75" customHeight="1">
      <c r="B191" s="114"/>
    </row>
    <row r="192" spans="2:2" ht="15.75" customHeight="1">
      <c r="B192" s="114"/>
    </row>
    <row r="193" spans="2:2" ht="15.75" customHeight="1">
      <c r="B193" s="114"/>
    </row>
    <row r="194" spans="2:2" ht="15.75" customHeight="1">
      <c r="B194" s="114"/>
    </row>
    <row r="195" spans="2:2" ht="15.75" customHeight="1">
      <c r="B195" s="114"/>
    </row>
    <row r="196" spans="2:2" ht="15.75" customHeight="1">
      <c r="B196" s="114"/>
    </row>
    <row r="197" spans="2:2" ht="15.75" customHeight="1">
      <c r="B197" s="114"/>
    </row>
    <row r="198" spans="2:2" ht="15.75" customHeight="1">
      <c r="B198" s="114"/>
    </row>
    <row r="199" spans="2:2" ht="15.75" customHeight="1">
      <c r="B199" s="114"/>
    </row>
    <row r="200" spans="2:2" ht="15.75" customHeight="1">
      <c r="B200" s="114"/>
    </row>
    <row r="201" spans="2:2" ht="15.75" customHeight="1">
      <c r="B201" s="114"/>
    </row>
    <row r="202" spans="2:2" ht="15.75" customHeight="1">
      <c r="B202" s="114"/>
    </row>
    <row r="203" spans="2:2" ht="15.75" customHeight="1">
      <c r="B203" s="114"/>
    </row>
    <row r="204" spans="2:2" ht="15.75" customHeight="1">
      <c r="B204" s="114"/>
    </row>
    <row r="205" spans="2:2" ht="15.75" customHeight="1">
      <c r="B205" s="114"/>
    </row>
    <row r="206" spans="2:2" ht="15.75" customHeight="1">
      <c r="B206" s="114"/>
    </row>
    <row r="207" spans="2:2" ht="15.75" customHeight="1">
      <c r="B207" s="114"/>
    </row>
    <row r="208" spans="2:2" ht="15.75" customHeight="1">
      <c r="B208" s="114"/>
    </row>
    <row r="209" spans="2:2" ht="15.75" customHeight="1">
      <c r="B209" s="114"/>
    </row>
    <row r="210" spans="2:2" ht="15.75" customHeight="1">
      <c r="B210" s="114"/>
    </row>
    <row r="211" spans="2:2" ht="15.75" customHeight="1">
      <c r="B211" s="114"/>
    </row>
    <row r="212" spans="2:2" ht="15.75" customHeight="1">
      <c r="B212" s="114"/>
    </row>
    <row r="213" spans="2:2" ht="15.75" customHeight="1">
      <c r="B213" s="114"/>
    </row>
    <row r="214" spans="2:2" ht="15.75" customHeight="1">
      <c r="B214" s="114"/>
    </row>
    <row r="215" spans="2:2" ht="15.75" customHeight="1">
      <c r="B215" s="114"/>
    </row>
    <row r="216" spans="2:2" ht="15.75" customHeight="1">
      <c r="B216" s="114"/>
    </row>
    <row r="217" spans="2:2" ht="15.75" customHeight="1">
      <c r="B217" s="114"/>
    </row>
    <row r="218" spans="2:2" ht="15.75" customHeight="1">
      <c r="B218" s="114"/>
    </row>
    <row r="219" spans="2:2" ht="15.75" customHeight="1">
      <c r="B219" s="114"/>
    </row>
    <row r="220" spans="2:2" ht="15.75" customHeight="1">
      <c r="B220" s="114"/>
    </row>
    <row r="221" spans="2:2" ht="15.75" customHeight="1">
      <c r="B221" s="114"/>
    </row>
    <row r="222" spans="2:2" ht="15.75" customHeight="1">
      <c r="B222" s="114"/>
    </row>
    <row r="223" spans="2:2" ht="15.75" customHeight="1">
      <c r="B223" s="114"/>
    </row>
    <row r="224" spans="2:2" ht="15.75" customHeight="1">
      <c r="B224" s="114"/>
    </row>
    <row r="225" spans="2:2" ht="15.75" customHeight="1">
      <c r="B225" s="114"/>
    </row>
    <row r="226" spans="2:2" ht="15.75" customHeight="1">
      <c r="B226" s="114"/>
    </row>
    <row r="227" spans="2:2" ht="15.75" customHeight="1">
      <c r="B227" s="114"/>
    </row>
    <row r="228" spans="2:2" ht="15.75" customHeight="1">
      <c r="B228" s="114"/>
    </row>
    <row r="229" spans="2:2" ht="15.75" customHeight="1">
      <c r="B229" s="114"/>
    </row>
    <row r="230" spans="2:2" ht="15.75" customHeight="1">
      <c r="B230" s="114"/>
    </row>
    <row r="231" spans="2:2" ht="15.75" customHeight="1">
      <c r="B231" s="114"/>
    </row>
    <row r="232" spans="2:2" ht="15.75" customHeight="1">
      <c r="B232" s="114"/>
    </row>
    <row r="233" spans="2:2" ht="15.75" customHeight="1">
      <c r="B233" s="114"/>
    </row>
    <row r="234" spans="2:2" ht="15.75" customHeight="1">
      <c r="B234" s="114"/>
    </row>
    <row r="235" spans="2:2" ht="15.75" customHeight="1">
      <c r="B235" s="114"/>
    </row>
    <row r="236" spans="2:2" ht="15.75" customHeight="1">
      <c r="B236" s="114"/>
    </row>
    <row r="237" spans="2:2" ht="15.75" customHeight="1">
      <c r="B237" s="114"/>
    </row>
    <row r="238" spans="2:2" ht="15.75" customHeight="1">
      <c r="B238" s="114"/>
    </row>
    <row r="239" spans="2:2" ht="15.75" customHeight="1">
      <c r="B239" s="114"/>
    </row>
    <row r="240" spans="2:2" ht="15.75" customHeight="1">
      <c r="B240" s="114"/>
    </row>
    <row r="241" spans="2:2" ht="15.75" customHeight="1">
      <c r="B241" s="114"/>
    </row>
    <row r="242" spans="2:2" ht="15.75" customHeight="1">
      <c r="B242" s="114"/>
    </row>
    <row r="243" spans="2:2" ht="15.75" customHeight="1">
      <c r="B243" s="114"/>
    </row>
    <row r="244" spans="2:2" ht="15.75" customHeight="1">
      <c r="B244" s="114"/>
    </row>
    <row r="245" spans="2:2" ht="15.75" customHeight="1">
      <c r="B245" s="114"/>
    </row>
    <row r="246" spans="2:2" ht="15.75" customHeight="1">
      <c r="B246" s="114"/>
    </row>
    <row r="247" spans="2:2" ht="15.75" customHeight="1">
      <c r="B247" s="114"/>
    </row>
    <row r="248" spans="2:2" ht="15.75" customHeight="1">
      <c r="B248" s="114"/>
    </row>
    <row r="249" spans="2:2" ht="15.75" customHeight="1">
      <c r="B249" s="114"/>
    </row>
    <row r="250" spans="2:2" ht="15.75" customHeight="1">
      <c r="B250" s="114"/>
    </row>
    <row r="251" spans="2:2" ht="15.75" customHeight="1">
      <c r="B251" s="114"/>
    </row>
    <row r="252" spans="2:2" ht="15.75" customHeight="1">
      <c r="B252" s="114"/>
    </row>
    <row r="253" spans="2:2" ht="15.75" customHeight="1">
      <c r="B253" s="114"/>
    </row>
    <row r="254" spans="2:2" ht="15.75" customHeight="1">
      <c r="B254" s="114"/>
    </row>
    <row r="255" spans="2:2" ht="15.75" customHeight="1">
      <c r="B255" s="114"/>
    </row>
    <row r="256" spans="2:2" ht="15.75" customHeight="1">
      <c r="B256" s="114"/>
    </row>
    <row r="257" spans="2:2" ht="15.75" customHeight="1">
      <c r="B257" s="114"/>
    </row>
    <row r="258" spans="2:2" ht="15.75" customHeight="1">
      <c r="B258" s="114"/>
    </row>
    <row r="259" spans="2:2" ht="15.75" customHeight="1">
      <c r="B259" s="114"/>
    </row>
    <row r="260" spans="2:2" ht="15.75" customHeight="1">
      <c r="B260" s="114"/>
    </row>
    <row r="261" spans="2:2" ht="15.75" customHeight="1">
      <c r="B261" s="114"/>
    </row>
    <row r="262" spans="2:2" ht="15.75" customHeight="1">
      <c r="B262" s="114"/>
    </row>
    <row r="263" spans="2:2" ht="15.75" customHeight="1">
      <c r="B263" s="114"/>
    </row>
    <row r="264" spans="2:2" ht="15.75" customHeight="1">
      <c r="B264" s="114"/>
    </row>
    <row r="265" spans="2:2" ht="15.75" customHeight="1">
      <c r="B265" s="114"/>
    </row>
    <row r="266" spans="2:2" ht="15.75" customHeight="1">
      <c r="B266" s="114"/>
    </row>
    <row r="267" spans="2:2" ht="15.75" customHeight="1">
      <c r="B267" s="114"/>
    </row>
    <row r="268" spans="2:2" ht="15.75" customHeight="1">
      <c r="B268" s="114"/>
    </row>
    <row r="269" spans="2:2" ht="15.75" customHeight="1">
      <c r="B269" s="114"/>
    </row>
    <row r="270" spans="2:2" ht="15.75" customHeight="1">
      <c r="B270" s="114"/>
    </row>
    <row r="271" spans="2:2" ht="15.75" customHeight="1">
      <c r="B271" s="114"/>
    </row>
    <row r="272" spans="2:2" ht="15.75" customHeight="1">
      <c r="B272" s="114"/>
    </row>
    <row r="273" spans="2:2" ht="15.75" customHeight="1">
      <c r="B273" s="114"/>
    </row>
    <row r="274" spans="2:2" ht="15.75" customHeight="1">
      <c r="B274" s="114"/>
    </row>
    <row r="275" spans="2:2" ht="15.75" customHeight="1">
      <c r="B275" s="114"/>
    </row>
    <row r="276" spans="2:2" ht="15.75" customHeight="1">
      <c r="B276" s="114"/>
    </row>
    <row r="277" spans="2:2" ht="15.75" customHeight="1">
      <c r="B277" s="114"/>
    </row>
    <row r="278" spans="2:2" ht="15.75" customHeight="1">
      <c r="B278" s="114"/>
    </row>
    <row r="279" spans="2:2" ht="15.75" customHeight="1">
      <c r="B279" s="114"/>
    </row>
    <row r="280" spans="2:2" ht="15.75" customHeight="1">
      <c r="B280" s="114"/>
    </row>
    <row r="281" spans="2:2" ht="15.75" customHeight="1">
      <c r="B281" s="114"/>
    </row>
    <row r="282" spans="2:2" ht="15.75" customHeight="1">
      <c r="B282" s="114"/>
    </row>
    <row r="283" spans="2:2" ht="15.75" customHeight="1">
      <c r="B283" s="114"/>
    </row>
    <row r="284" spans="2:2" ht="15.75" customHeight="1">
      <c r="B284" s="114"/>
    </row>
    <row r="285" spans="2:2" ht="15.75" customHeight="1">
      <c r="B285" s="114"/>
    </row>
    <row r="286" spans="2:2" ht="15.75" customHeight="1">
      <c r="B286" s="114"/>
    </row>
    <row r="287" spans="2:2" ht="15.75" customHeight="1">
      <c r="B287" s="114"/>
    </row>
    <row r="288" spans="2:2" ht="15.75" customHeight="1">
      <c r="B288" s="114"/>
    </row>
    <row r="289" spans="2:2" ht="15.75" customHeight="1">
      <c r="B289" s="114"/>
    </row>
    <row r="290" spans="2:2" ht="15.75" customHeight="1">
      <c r="B290" s="114"/>
    </row>
    <row r="291" spans="2:2" ht="15.75" customHeight="1">
      <c r="B291" s="114"/>
    </row>
    <row r="292" spans="2:2" ht="15.75" customHeight="1">
      <c r="B292" s="114"/>
    </row>
    <row r="293" spans="2:2" ht="15.75" customHeight="1">
      <c r="B293" s="114"/>
    </row>
    <row r="294" spans="2:2" ht="15.75" customHeight="1">
      <c r="B294" s="114"/>
    </row>
    <row r="295" spans="2:2" ht="15.75" customHeight="1">
      <c r="B295" s="114"/>
    </row>
    <row r="296" spans="2:2" ht="15.75" customHeight="1">
      <c r="B296" s="114"/>
    </row>
    <row r="297" spans="2:2" ht="15.75" customHeight="1">
      <c r="B297" s="114"/>
    </row>
    <row r="298" spans="2:2" ht="15.75" customHeight="1">
      <c r="B298" s="114"/>
    </row>
    <row r="299" spans="2:2" ht="15.75" customHeight="1">
      <c r="B299" s="114"/>
    </row>
    <row r="300" spans="2:2" ht="15.75" customHeight="1">
      <c r="B300" s="114"/>
    </row>
    <row r="301" spans="2:2" ht="15.75" customHeight="1">
      <c r="B301" s="114"/>
    </row>
    <row r="302" spans="2:2" ht="15.75" customHeight="1">
      <c r="B302" s="114"/>
    </row>
    <row r="303" spans="2:2" ht="15.75" customHeight="1">
      <c r="B303" s="114"/>
    </row>
    <row r="304" spans="2:2" ht="15.75" customHeight="1">
      <c r="B304" s="114"/>
    </row>
    <row r="305" spans="2:2" ht="15.75" customHeight="1">
      <c r="B305" s="114"/>
    </row>
    <row r="306" spans="2:2" ht="15.75" customHeight="1">
      <c r="B306" s="114"/>
    </row>
    <row r="307" spans="2:2" ht="15.75" customHeight="1">
      <c r="B307" s="114"/>
    </row>
    <row r="308" spans="2:2" ht="15.75" customHeight="1">
      <c r="B308" s="114"/>
    </row>
    <row r="309" spans="2:2" ht="15.75" customHeight="1">
      <c r="B309" s="114"/>
    </row>
    <row r="310" spans="2:2" ht="15.75" customHeight="1">
      <c r="B310" s="114"/>
    </row>
    <row r="311" spans="2:2" ht="15.75" customHeight="1">
      <c r="B311" s="114"/>
    </row>
    <row r="312" spans="2:2" ht="15.75" customHeight="1">
      <c r="B312" s="114"/>
    </row>
    <row r="313" spans="2:2" ht="15.75" customHeight="1">
      <c r="B313" s="114"/>
    </row>
    <row r="314" spans="2:2" ht="15.75" customHeight="1">
      <c r="B314" s="114"/>
    </row>
    <row r="315" spans="2:2" ht="15.75" customHeight="1">
      <c r="B315" s="114"/>
    </row>
    <row r="316" spans="2:2" ht="15.75" customHeight="1">
      <c r="B316" s="114"/>
    </row>
    <row r="317" spans="2:2" ht="15.75" customHeight="1">
      <c r="B317" s="114"/>
    </row>
    <row r="318" spans="2:2" ht="15.75" customHeight="1">
      <c r="B318" s="114"/>
    </row>
    <row r="319" spans="2:2" ht="15.75" customHeight="1">
      <c r="B319" s="114"/>
    </row>
    <row r="320" spans="2:2" ht="15.75" customHeight="1">
      <c r="B320" s="114"/>
    </row>
    <row r="321" spans="2:2" ht="15.75" customHeight="1">
      <c r="B321" s="114"/>
    </row>
    <row r="322" spans="2:2" ht="15.75" customHeight="1">
      <c r="B322" s="114"/>
    </row>
    <row r="323" spans="2:2" ht="15.75" customHeight="1">
      <c r="B323" s="114"/>
    </row>
    <row r="324" spans="2:2" ht="15.75" customHeight="1">
      <c r="B324" s="114"/>
    </row>
    <row r="325" spans="2:2" ht="15.75" customHeight="1">
      <c r="B325" s="114"/>
    </row>
    <row r="326" spans="2:2" ht="15.75" customHeight="1">
      <c r="B326" s="114"/>
    </row>
    <row r="327" spans="2:2" ht="15.75" customHeight="1">
      <c r="B327" s="114"/>
    </row>
    <row r="328" spans="2:2" ht="15.75" customHeight="1">
      <c r="B328" s="114"/>
    </row>
    <row r="329" spans="2:2" ht="15.75" customHeight="1">
      <c r="B329" s="114"/>
    </row>
    <row r="330" spans="2:2" ht="15.75" customHeight="1">
      <c r="B330" s="114"/>
    </row>
    <row r="331" spans="2:2" ht="15.75" customHeight="1">
      <c r="B331" s="114"/>
    </row>
    <row r="332" spans="2:2" ht="15.75" customHeight="1">
      <c r="B332" s="114"/>
    </row>
    <row r="333" spans="2:2" ht="15.75" customHeight="1">
      <c r="B333" s="114"/>
    </row>
    <row r="334" spans="2:2" ht="15.75" customHeight="1">
      <c r="B334" s="114"/>
    </row>
    <row r="335" spans="2:2" ht="15.75" customHeight="1">
      <c r="B335" s="114"/>
    </row>
    <row r="336" spans="2:2" ht="15.75" customHeight="1">
      <c r="B336" s="114"/>
    </row>
    <row r="337" spans="2:2" ht="15.75" customHeight="1">
      <c r="B337" s="114"/>
    </row>
    <row r="338" spans="2:2" ht="15.75" customHeight="1">
      <c r="B338" s="114"/>
    </row>
    <row r="339" spans="2:2" ht="15.75" customHeight="1">
      <c r="B339" s="114"/>
    </row>
    <row r="340" spans="2:2" ht="15.75" customHeight="1">
      <c r="B340" s="114"/>
    </row>
    <row r="341" spans="2:2" ht="15.75" customHeight="1">
      <c r="B341" s="114"/>
    </row>
    <row r="342" spans="2:2" ht="15.75" customHeight="1">
      <c r="B342" s="114"/>
    </row>
    <row r="343" spans="2:2" ht="15.75" customHeight="1">
      <c r="B343" s="114"/>
    </row>
    <row r="344" spans="2:2" ht="15.75" customHeight="1">
      <c r="B344" s="114"/>
    </row>
    <row r="345" spans="2:2" ht="15.75" customHeight="1">
      <c r="B345" s="114"/>
    </row>
    <row r="346" spans="2:2" ht="15.75" customHeight="1">
      <c r="B346" s="114"/>
    </row>
    <row r="347" spans="2:2" ht="15.75" customHeight="1">
      <c r="B347" s="114"/>
    </row>
    <row r="348" spans="2:2" ht="15.75" customHeight="1">
      <c r="B348" s="114"/>
    </row>
    <row r="349" spans="2:2" ht="15.75" customHeight="1">
      <c r="B349" s="114"/>
    </row>
    <row r="350" spans="2:2" ht="15.75" customHeight="1">
      <c r="B350" s="114"/>
    </row>
    <row r="351" spans="2:2" ht="15.75" customHeight="1">
      <c r="B351" s="114"/>
    </row>
    <row r="352" spans="2:2" ht="15.75" customHeight="1">
      <c r="B352" s="114"/>
    </row>
    <row r="353" spans="2:2" ht="15.75" customHeight="1">
      <c r="B353" s="114"/>
    </row>
    <row r="354" spans="2:2" ht="15.75" customHeight="1">
      <c r="B354" s="114"/>
    </row>
    <row r="355" spans="2:2" ht="15.75" customHeight="1">
      <c r="B355" s="114"/>
    </row>
    <row r="356" spans="2:2" ht="15.75" customHeight="1">
      <c r="B356" s="114"/>
    </row>
    <row r="357" spans="2:2" ht="15.75" customHeight="1">
      <c r="B357" s="114"/>
    </row>
    <row r="358" spans="2:2" ht="15.75" customHeight="1">
      <c r="B358" s="114"/>
    </row>
    <row r="359" spans="2:2" ht="15.75" customHeight="1">
      <c r="B359" s="114"/>
    </row>
    <row r="360" spans="2:2" ht="15.75" customHeight="1">
      <c r="B360" s="114"/>
    </row>
    <row r="361" spans="2:2" ht="15.75" customHeight="1">
      <c r="B361" s="114"/>
    </row>
    <row r="362" spans="2:2" ht="15.75" customHeight="1">
      <c r="B362" s="114"/>
    </row>
    <row r="363" spans="2:2" ht="15.75" customHeight="1">
      <c r="B363" s="114"/>
    </row>
    <row r="364" spans="2:2" ht="15.75" customHeight="1">
      <c r="B364" s="114"/>
    </row>
    <row r="365" spans="2:2" ht="15.75" customHeight="1">
      <c r="B365" s="114"/>
    </row>
    <row r="366" spans="2:2" ht="15.75" customHeight="1">
      <c r="B366" s="114"/>
    </row>
    <row r="367" spans="2:2" ht="15.75" customHeight="1">
      <c r="B367" s="114"/>
    </row>
    <row r="368" spans="2:2" ht="15.75" customHeight="1">
      <c r="B368" s="114"/>
    </row>
    <row r="369" spans="2:2" ht="15.75" customHeight="1">
      <c r="B369" s="114"/>
    </row>
    <row r="370" spans="2:2" ht="15.75" customHeight="1">
      <c r="B370" s="114"/>
    </row>
    <row r="371" spans="2:2" ht="15.75" customHeight="1">
      <c r="B371" s="114"/>
    </row>
    <row r="372" spans="2:2" ht="15.75" customHeight="1">
      <c r="B372" s="114"/>
    </row>
    <row r="373" spans="2:2" ht="15.75" customHeight="1">
      <c r="B373" s="114"/>
    </row>
    <row r="374" spans="2:2" ht="15.75" customHeight="1">
      <c r="B374" s="114"/>
    </row>
    <row r="375" spans="2:2" ht="15.75" customHeight="1">
      <c r="B375" s="114"/>
    </row>
    <row r="376" spans="2:2" ht="15.75" customHeight="1">
      <c r="B376" s="114"/>
    </row>
    <row r="377" spans="2:2" ht="15.75" customHeight="1">
      <c r="B377" s="114"/>
    </row>
    <row r="378" spans="2:2" ht="15.75" customHeight="1">
      <c r="B378" s="114"/>
    </row>
    <row r="379" spans="2:2" ht="15.75" customHeight="1">
      <c r="B379" s="114"/>
    </row>
    <row r="380" spans="2:2" ht="15.75" customHeight="1">
      <c r="B380" s="114"/>
    </row>
    <row r="381" spans="2:2" ht="15.75" customHeight="1">
      <c r="B381" s="114"/>
    </row>
    <row r="382" spans="2:2" ht="15.75" customHeight="1">
      <c r="B382" s="114"/>
    </row>
    <row r="383" spans="2:2" ht="15.75" customHeight="1">
      <c r="B383" s="114"/>
    </row>
    <row r="384" spans="2:2" ht="15.75" customHeight="1">
      <c r="B384" s="114"/>
    </row>
    <row r="385" spans="2:2" ht="15.75" customHeight="1">
      <c r="B385" s="114"/>
    </row>
    <row r="386" spans="2:2" ht="15.75" customHeight="1">
      <c r="B386" s="114"/>
    </row>
    <row r="387" spans="2:2" ht="15.75" customHeight="1">
      <c r="B387" s="114"/>
    </row>
    <row r="388" spans="2:2" ht="15.75" customHeight="1">
      <c r="B388" s="114"/>
    </row>
    <row r="389" spans="2:2" ht="15.75" customHeight="1">
      <c r="B389" s="114"/>
    </row>
    <row r="390" spans="2:2" ht="15.75" customHeight="1">
      <c r="B390" s="114"/>
    </row>
    <row r="391" spans="2:2" ht="15.75" customHeight="1">
      <c r="B391" s="114"/>
    </row>
    <row r="392" spans="2:2" ht="15.75" customHeight="1">
      <c r="B392" s="114"/>
    </row>
    <row r="393" spans="2:2" ht="15.75" customHeight="1">
      <c r="B393" s="114"/>
    </row>
    <row r="394" spans="2:2" ht="15.75" customHeight="1">
      <c r="B394" s="114"/>
    </row>
    <row r="395" spans="2:2" ht="15.75" customHeight="1">
      <c r="B395" s="114"/>
    </row>
    <row r="396" spans="2:2" ht="15.75" customHeight="1">
      <c r="B396" s="114"/>
    </row>
    <row r="397" spans="2:2" ht="15.75" customHeight="1">
      <c r="B397" s="114"/>
    </row>
    <row r="398" spans="2:2" ht="15.75" customHeight="1">
      <c r="B398" s="114"/>
    </row>
    <row r="399" spans="2:2" ht="15.75" customHeight="1">
      <c r="B399" s="114"/>
    </row>
    <row r="400" spans="2:2" ht="15.75" customHeight="1">
      <c r="B400" s="114"/>
    </row>
    <row r="401" spans="2:2" ht="15.75" customHeight="1">
      <c r="B401" s="114"/>
    </row>
    <row r="402" spans="2:2" ht="15.75" customHeight="1">
      <c r="B402" s="114"/>
    </row>
    <row r="403" spans="2:2" ht="15.75" customHeight="1">
      <c r="B403" s="114"/>
    </row>
    <row r="404" spans="2:2" ht="15.75" customHeight="1">
      <c r="B404" s="114"/>
    </row>
    <row r="405" spans="2:2" ht="15.75" customHeight="1">
      <c r="B405" s="114"/>
    </row>
    <row r="406" spans="2:2" ht="15.75" customHeight="1">
      <c r="B406" s="114"/>
    </row>
    <row r="407" spans="2:2" ht="15.75" customHeight="1">
      <c r="B407" s="114"/>
    </row>
    <row r="408" spans="2:2" ht="15.75" customHeight="1">
      <c r="B408" s="114"/>
    </row>
    <row r="409" spans="2:2" ht="15.75" customHeight="1">
      <c r="B409" s="114"/>
    </row>
    <row r="410" spans="2:2" ht="15.75" customHeight="1">
      <c r="B410" s="114"/>
    </row>
    <row r="411" spans="2:2" ht="15.75" customHeight="1">
      <c r="B411" s="114"/>
    </row>
    <row r="412" spans="2:2" ht="15.75" customHeight="1">
      <c r="B412" s="114"/>
    </row>
    <row r="413" spans="2:2" ht="15.75" customHeight="1">
      <c r="B413" s="114"/>
    </row>
    <row r="414" spans="2:2" ht="15.75" customHeight="1">
      <c r="B414" s="114"/>
    </row>
    <row r="415" spans="2:2" ht="15.75" customHeight="1">
      <c r="B415" s="114"/>
    </row>
    <row r="416" spans="2:2" ht="15.75" customHeight="1">
      <c r="B416" s="114"/>
    </row>
    <row r="417" spans="2:2" ht="15.75" customHeight="1">
      <c r="B417" s="114"/>
    </row>
    <row r="418" spans="2:2" ht="15.75" customHeight="1">
      <c r="B418" s="114"/>
    </row>
    <row r="419" spans="2:2" ht="15.75" customHeight="1">
      <c r="B419" s="114"/>
    </row>
    <row r="420" spans="2:2" ht="15.75" customHeight="1">
      <c r="B420" s="114"/>
    </row>
    <row r="421" spans="2:2" ht="15.75" customHeight="1">
      <c r="B421" s="114"/>
    </row>
    <row r="422" spans="2:2" ht="15.75" customHeight="1">
      <c r="B422" s="114"/>
    </row>
    <row r="423" spans="2:2" ht="15.75" customHeight="1">
      <c r="B423" s="114"/>
    </row>
    <row r="424" spans="2:2" ht="15.75" customHeight="1">
      <c r="B424" s="114"/>
    </row>
    <row r="425" spans="2:2" ht="15.75" customHeight="1">
      <c r="B425" s="114"/>
    </row>
    <row r="426" spans="2:2" ht="15.75" customHeight="1">
      <c r="B426" s="114"/>
    </row>
    <row r="427" spans="2:2" ht="15.75" customHeight="1">
      <c r="B427" s="114"/>
    </row>
    <row r="428" spans="2:2" ht="15.75" customHeight="1">
      <c r="B428" s="114"/>
    </row>
    <row r="429" spans="2:2" ht="15.75" customHeight="1">
      <c r="B429" s="114"/>
    </row>
    <row r="430" spans="2:2" ht="15.75" customHeight="1">
      <c r="B430" s="114"/>
    </row>
    <row r="431" spans="2:2" ht="15.75" customHeight="1">
      <c r="B431" s="114"/>
    </row>
    <row r="432" spans="2:2" ht="15.75" customHeight="1">
      <c r="B432" s="114"/>
    </row>
    <row r="433" spans="2:2" ht="15.75" customHeight="1">
      <c r="B433" s="114"/>
    </row>
    <row r="434" spans="2:2" ht="15.75" customHeight="1">
      <c r="B434" s="114"/>
    </row>
    <row r="435" spans="2:2" ht="15.75" customHeight="1">
      <c r="B435" s="114"/>
    </row>
    <row r="436" spans="2:2" ht="15.75" customHeight="1">
      <c r="B436" s="114"/>
    </row>
    <row r="437" spans="2:2" ht="15.75" customHeight="1">
      <c r="B437" s="114"/>
    </row>
    <row r="438" spans="2:2" ht="15.75" customHeight="1">
      <c r="B438" s="114"/>
    </row>
    <row r="439" spans="2:2" ht="15.75" customHeight="1">
      <c r="B439" s="114"/>
    </row>
    <row r="440" spans="2:2" ht="15.75" customHeight="1">
      <c r="B440" s="114"/>
    </row>
    <row r="441" spans="2:2" ht="15.75" customHeight="1">
      <c r="B441" s="114"/>
    </row>
    <row r="442" spans="2:2" ht="15.75" customHeight="1">
      <c r="B442" s="114"/>
    </row>
    <row r="443" spans="2:2" ht="15.75" customHeight="1">
      <c r="B443" s="114"/>
    </row>
    <row r="444" spans="2:2" ht="15.75" customHeight="1">
      <c r="B444" s="114"/>
    </row>
    <row r="445" spans="2:2" ht="15.75" customHeight="1">
      <c r="B445" s="114"/>
    </row>
    <row r="446" spans="2:2" ht="15.75" customHeight="1">
      <c r="B446" s="114"/>
    </row>
    <row r="447" spans="2:2" ht="15.75" customHeight="1">
      <c r="B447" s="114"/>
    </row>
    <row r="448" spans="2:2" ht="15.75" customHeight="1">
      <c r="B448" s="114"/>
    </row>
    <row r="449" spans="2:2" ht="15.75" customHeight="1">
      <c r="B449" s="114"/>
    </row>
    <row r="450" spans="2:2" ht="15.75" customHeight="1">
      <c r="B450" s="114"/>
    </row>
    <row r="451" spans="2:2" ht="15.75" customHeight="1">
      <c r="B451" s="114"/>
    </row>
    <row r="452" spans="2:2" ht="15.75" customHeight="1">
      <c r="B452" s="114"/>
    </row>
    <row r="453" spans="2:2" ht="15.75" customHeight="1">
      <c r="B453" s="114"/>
    </row>
    <row r="454" spans="2:2" ht="15.75" customHeight="1">
      <c r="B454" s="114"/>
    </row>
    <row r="455" spans="2:2" ht="15.75" customHeight="1">
      <c r="B455" s="114"/>
    </row>
    <row r="456" spans="2:2" ht="15.75" customHeight="1">
      <c r="B456" s="114"/>
    </row>
    <row r="457" spans="2:2" ht="15.75" customHeight="1">
      <c r="B457" s="114"/>
    </row>
    <row r="458" spans="2:2" ht="15.75" customHeight="1">
      <c r="B458" s="114"/>
    </row>
    <row r="459" spans="2:2" ht="15.75" customHeight="1">
      <c r="B459" s="114"/>
    </row>
    <row r="460" spans="2:2" ht="15.75" customHeight="1">
      <c r="B460" s="114"/>
    </row>
    <row r="461" spans="2:2" ht="15.75" customHeight="1">
      <c r="B461" s="114"/>
    </row>
    <row r="462" spans="2:2" ht="15.75" customHeight="1">
      <c r="B462" s="114"/>
    </row>
    <row r="463" spans="2:2" ht="15.75" customHeight="1">
      <c r="B463" s="114"/>
    </row>
    <row r="464" spans="2:2" ht="15.75" customHeight="1">
      <c r="B464" s="114"/>
    </row>
    <row r="465" spans="2:2" ht="15.75" customHeight="1">
      <c r="B465" s="114"/>
    </row>
    <row r="466" spans="2:2" ht="15.75" customHeight="1">
      <c r="B466" s="114"/>
    </row>
    <row r="467" spans="2:2" ht="15.75" customHeight="1">
      <c r="B467" s="114"/>
    </row>
    <row r="468" spans="2:2" ht="15.75" customHeight="1">
      <c r="B468" s="114"/>
    </row>
    <row r="469" spans="2:2" ht="15.75" customHeight="1">
      <c r="B469" s="114"/>
    </row>
    <row r="470" spans="2:2" ht="15.75" customHeight="1">
      <c r="B470" s="114"/>
    </row>
    <row r="471" spans="2:2" ht="15.75" customHeight="1">
      <c r="B471" s="114"/>
    </row>
    <row r="472" spans="2:2" ht="15.75" customHeight="1">
      <c r="B472" s="114"/>
    </row>
    <row r="473" spans="2:2" ht="15.75" customHeight="1">
      <c r="B473" s="114"/>
    </row>
    <row r="474" spans="2:2" ht="15.75" customHeight="1">
      <c r="B474" s="114"/>
    </row>
    <row r="475" spans="2:2" ht="15.75" customHeight="1">
      <c r="B475" s="114"/>
    </row>
    <row r="476" spans="2:2" ht="15.75" customHeight="1">
      <c r="B476" s="114"/>
    </row>
    <row r="477" spans="2:2" ht="15.75" customHeight="1">
      <c r="B477" s="114"/>
    </row>
    <row r="478" spans="2:2" ht="15.75" customHeight="1">
      <c r="B478" s="114"/>
    </row>
    <row r="479" spans="2:2" ht="15.75" customHeight="1">
      <c r="B479" s="114"/>
    </row>
    <row r="480" spans="2:2" ht="15.75" customHeight="1">
      <c r="B480" s="114"/>
    </row>
    <row r="481" spans="2:2" ht="15.75" customHeight="1">
      <c r="B481" s="114"/>
    </row>
    <row r="482" spans="2:2" ht="15.75" customHeight="1">
      <c r="B482" s="114"/>
    </row>
    <row r="483" spans="2:2" ht="15.75" customHeight="1">
      <c r="B483" s="114"/>
    </row>
    <row r="484" spans="2:2" ht="15.75" customHeight="1">
      <c r="B484" s="114"/>
    </row>
    <row r="485" spans="2:2" ht="15.75" customHeight="1">
      <c r="B485" s="114"/>
    </row>
    <row r="486" spans="2:2" ht="15.75" customHeight="1">
      <c r="B486" s="114"/>
    </row>
    <row r="487" spans="2:2" ht="15.75" customHeight="1">
      <c r="B487" s="114"/>
    </row>
    <row r="488" spans="2:2" ht="15.75" customHeight="1">
      <c r="B488" s="114"/>
    </row>
    <row r="489" spans="2:2" ht="15.75" customHeight="1">
      <c r="B489" s="114"/>
    </row>
    <row r="490" spans="2:2" ht="15.75" customHeight="1">
      <c r="B490" s="114"/>
    </row>
    <row r="491" spans="2:2" ht="15.75" customHeight="1">
      <c r="B491" s="114"/>
    </row>
    <row r="492" spans="2:2" ht="15.75" customHeight="1">
      <c r="B492" s="114"/>
    </row>
    <row r="493" spans="2:2" ht="15.75" customHeight="1">
      <c r="B493" s="114"/>
    </row>
    <row r="494" spans="2:2" ht="15.75" customHeight="1">
      <c r="B494" s="114"/>
    </row>
    <row r="495" spans="2:2" ht="15.75" customHeight="1">
      <c r="B495" s="114"/>
    </row>
    <row r="496" spans="2:2" ht="15.75" customHeight="1">
      <c r="B496" s="114"/>
    </row>
    <row r="497" spans="2:2" ht="15.75" customHeight="1">
      <c r="B497" s="114"/>
    </row>
    <row r="498" spans="2:2" ht="15.75" customHeight="1">
      <c r="B498" s="114"/>
    </row>
    <row r="499" spans="2:2" ht="15.75" customHeight="1">
      <c r="B499" s="114"/>
    </row>
    <row r="500" spans="2:2" ht="15.75" customHeight="1">
      <c r="B500" s="114"/>
    </row>
    <row r="501" spans="2:2" ht="15.75" customHeight="1">
      <c r="B501" s="114"/>
    </row>
    <row r="502" spans="2:2" ht="15.75" customHeight="1">
      <c r="B502" s="114"/>
    </row>
    <row r="503" spans="2:2" ht="15.75" customHeight="1">
      <c r="B503" s="114"/>
    </row>
    <row r="504" spans="2:2" ht="15.75" customHeight="1">
      <c r="B504" s="114"/>
    </row>
    <row r="505" spans="2:2" ht="15.75" customHeight="1">
      <c r="B505" s="114"/>
    </row>
    <row r="506" spans="2:2" ht="15.75" customHeight="1">
      <c r="B506" s="114"/>
    </row>
    <row r="507" spans="2:2" ht="15.75" customHeight="1">
      <c r="B507" s="114"/>
    </row>
    <row r="508" spans="2:2" ht="15.75" customHeight="1">
      <c r="B508" s="114"/>
    </row>
    <row r="509" spans="2:2" ht="15.75" customHeight="1">
      <c r="B509" s="114"/>
    </row>
    <row r="510" spans="2:2" ht="15.75" customHeight="1">
      <c r="B510" s="114"/>
    </row>
    <row r="511" spans="2:2" ht="15.75" customHeight="1">
      <c r="B511" s="114"/>
    </row>
    <row r="512" spans="2:2" ht="15.75" customHeight="1">
      <c r="B512" s="114"/>
    </row>
    <row r="513" spans="2:2" ht="15.75" customHeight="1">
      <c r="B513" s="114"/>
    </row>
    <row r="514" spans="2:2" ht="15.75" customHeight="1">
      <c r="B514" s="114"/>
    </row>
    <row r="515" spans="2:2" ht="15.75" customHeight="1">
      <c r="B515" s="114"/>
    </row>
    <row r="516" spans="2:2" ht="15.75" customHeight="1">
      <c r="B516" s="114"/>
    </row>
    <row r="517" spans="2:2" ht="15.75" customHeight="1">
      <c r="B517" s="114"/>
    </row>
    <row r="518" spans="2:2" ht="15.75" customHeight="1">
      <c r="B518" s="114"/>
    </row>
    <row r="519" spans="2:2" ht="15.75" customHeight="1">
      <c r="B519" s="114"/>
    </row>
    <row r="520" spans="2:2" ht="15.75" customHeight="1">
      <c r="B520" s="114"/>
    </row>
    <row r="521" spans="2:2" ht="15.75" customHeight="1">
      <c r="B521" s="114"/>
    </row>
    <row r="522" spans="2:2" ht="15.75" customHeight="1">
      <c r="B522" s="114"/>
    </row>
    <row r="523" spans="2:2" ht="15.75" customHeight="1">
      <c r="B523" s="114"/>
    </row>
    <row r="524" spans="2:2" ht="15.75" customHeight="1">
      <c r="B524" s="114"/>
    </row>
    <row r="525" spans="2:2" ht="15.75" customHeight="1">
      <c r="B525" s="114"/>
    </row>
    <row r="526" spans="2:2" ht="15.75" customHeight="1">
      <c r="B526" s="114"/>
    </row>
    <row r="527" spans="2:2" ht="15.75" customHeight="1">
      <c r="B527" s="114"/>
    </row>
    <row r="528" spans="2:2" ht="15.75" customHeight="1">
      <c r="B528" s="114"/>
    </row>
    <row r="529" spans="2:2" ht="15.75" customHeight="1">
      <c r="B529" s="114"/>
    </row>
    <row r="530" spans="2:2" ht="15.75" customHeight="1">
      <c r="B530" s="114"/>
    </row>
    <row r="531" spans="2:2" ht="15.75" customHeight="1">
      <c r="B531" s="114"/>
    </row>
    <row r="532" spans="2:2" ht="15.75" customHeight="1">
      <c r="B532" s="114"/>
    </row>
    <row r="533" spans="2:2" ht="15.75" customHeight="1">
      <c r="B533" s="114"/>
    </row>
    <row r="534" spans="2:2" ht="15.75" customHeight="1">
      <c r="B534" s="114"/>
    </row>
    <row r="535" spans="2:2" ht="15.75" customHeight="1">
      <c r="B535" s="114"/>
    </row>
    <row r="536" spans="2:2" ht="15.75" customHeight="1">
      <c r="B536" s="114"/>
    </row>
    <row r="537" spans="2:2" ht="15.75" customHeight="1">
      <c r="B537" s="114"/>
    </row>
    <row r="538" spans="2:2" ht="15.75" customHeight="1">
      <c r="B538" s="114"/>
    </row>
    <row r="539" spans="2:2" ht="15.75" customHeight="1">
      <c r="B539" s="114"/>
    </row>
    <row r="540" spans="2:2" ht="15.75" customHeight="1">
      <c r="B540" s="114"/>
    </row>
    <row r="541" spans="2:2" ht="15.75" customHeight="1">
      <c r="B541" s="114"/>
    </row>
    <row r="542" spans="2:2" ht="15.75" customHeight="1">
      <c r="B542" s="114"/>
    </row>
    <row r="543" spans="2:2" ht="15.75" customHeight="1">
      <c r="B543" s="114"/>
    </row>
    <row r="544" spans="2:2" ht="15.75" customHeight="1">
      <c r="B544" s="114"/>
    </row>
    <row r="545" spans="2:2" ht="15.75" customHeight="1">
      <c r="B545" s="114"/>
    </row>
    <row r="546" spans="2:2" ht="15.75" customHeight="1">
      <c r="B546" s="114"/>
    </row>
    <row r="547" spans="2:2" ht="15.75" customHeight="1">
      <c r="B547" s="114"/>
    </row>
    <row r="548" spans="2:2" ht="15.75" customHeight="1">
      <c r="B548" s="114"/>
    </row>
    <row r="549" spans="2:2" ht="15.75" customHeight="1">
      <c r="B549" s="114"/>
    </row>
    <row r="550" spans="2:2" ht="15.75" customHeight="1">
      <c r="B550" s="114"/>
    </row>
    <row r="551" spans="2:2" ht="15.75" customHeight="1">
      <c r="B551" s="114"/>
    </row>
    <row r="552" spans="2:2" ht="15.75" customHeight="1">
      <c r="B552" s="114"/>
    </row>
    <row r="553" spans="2:2" ht="15.75" customHeight="1">
      <c r="B553" s="114"/>
    </row>
    <row r="554" spans="2:2" ht="15.75" customHeight="1">
      <c r="B554" s="114"/>
    </row>
    <row r="555" spans="2:2" ht="15.75" customHeight="1">
      <c r="B555" s="114"/>
    </row>
    <row r="556" spans="2:2" ht="15.75" customHeight="1">
      <c r="B556" s="114"/>
    </row>
    <row r="557" spans="2:2" ht="15.75" customHeight="1">
      <c r="B557" s="114"/>
    </row>
    <row r="558" spans="2:2" ht="15.75" customHeight="1">
      <c r="B558" s="114"/>
    </row>
    <row r="559" spans="2:2" ht="15.75" customHeight="1">
      <c r="B559" s="114"/>
    </row>
    <row r="560" spans="2:2" ht="15.75" customHeight="1">
      <c r="B560" s="114"/>
    </row>
    <row r="561" spans="2:2" ht="15.75" customHeight="1">
      <c r="B561" s="114"/>
    </row>
    <row r="562" spans="2:2" ht="15.75" customHeight="1">
      <c r="B562" s="114"/>
    </row>
    <row r="563" spans="2:2" ht="15.75" customHeight="1">
      <c r="B563" s="114"/>
    </row>
    <row r="564" spans="2:2" ht="15.75" customHeight="1">
      <c r="B564" s="114"/>
    </row>
    <row r="565" spans="2:2" ht="15.75" customHeight="1">
      <c r="B565" s="114"/>
    </row>
    <row r="566" spans="2:2" ht="15.75" customHeight="1">
      <c r="B566" s="114"/>
    </row>
    <row r="567" spans="2:2" ht="15.75" customHeight="1">
      <c r="B567" s="114"/>
    </row>
    <row r="568" spans="2:2" ht="15.75" customHeight="1">
      <c r="B568" s="114"/>
    </row>
    <row r="569" spans="2:2" ht="15.75" customHeight="1">
      <c r="B569" s="114"/>
    </row>
    <row r="570" spans="2:2" ht="15.75" customHeight="1">
      <c r="B570" s="114"/>
    </row>
    <row r="571" spans="2:2" ht="15.75" customHeight="1">
      <c r="B571" s="114"/>
    </row>
    <row r="572" spans="2:2" ht="15.75" customHeight="1">
      <c r="B572" s="114"/>
    </row>
    <row r="573" spans="2:2" ht="15.75" customHeight="1">
      <c r="B573" s="114"/>
    </row>
    <row r="574" spans="2:2" ht="15.75" customHeight="1">
      <c r="B574" s="114"/>
    </row>
    <row r="575" spans="2:2" ht="15.75" customHeight="1">
      <c r="B575" s="114"/>
    </row>
    <row r="576" spans="2:2" ht="15.75" customHeight="1">
      <c r="B576" s="114"/>
    </row>
    <row r="577" spans="2:2" ht="15.75" customHeight="1">
      <c r="B577" s="114"/>
    </row>
    <row r="578" spans="2:2" ht="15.75" customHeight="1">
      <c r="B578" s="114"/>
    </row>
    <row r="579" spans="2:2" ht="15.75" customHeight="1">
      <c r="B579" s="114"/>
    </row>
    <row r="580" spans="2:2" ht="15.75" customHeight="1">
      <c r="B580" s="114"/>
    </row>
    <row r="581" spans="2:2" ht="15.75" customHeight="1">
      <c r="B581" s="114"/>
    </row>
    <row r="582" spans="2:2" ht="15.75" customHeight="1">
      <c r="B582" s="114"/>
    </row>
    <row r="583" spans="2:2" ht="15.75" customHeight="1">
      <c r="B583" s="114"/>
    </row>
    <row r="584" spans="2:2" ht="15.75" customHeight="1">
      <c r="B584" s="114"/>
    </row>
    <row r="585" spans="2:2" ht="15.75" customHeight="1">
      <c r="B585" s="114"/>
    </row>
    <row r="586" spans="2:2" ht="15.75" customHeight="1">
      <c r="B586" s="114"/>
    </row>
    <row r="587" spans="2:2" ht="15.75" customHeight="1">
      <c r="B587" s="114"/>
    </row>
    <row r="588" spans="2:2" ht="15.75" customHeight="1">
      <c r="B588" s="114"/>
    </row>
    <row r="589" spans="2:2" ht="15.75" customHeight="1">
      <c r="B589" s="114"/>
    </row>
    <row r="590" spans="2:2" ht="15.75" customHeight="1">
      <c r="B590" s="114"/>
    </row>
    <row r="591" spans="2:2" ht="15.75" customHeight="1">
      <c r="B591" s="114"/>
    </row>
    <row r="592" spans="2:2" ht="15.75" customHeight="1">
      <c r="B592" s="114"/>
    </row>
    <row r="593" spans="2:2" ht="15.75" customHeight="1">
      <c r="B593" s="114"/>
    </row>
    <row r="594" spans="2:2" ht="15.75" customHeight="1">
      <c r="B594" s="114"/>
    </row>
    <row r="595" spans="2:2" ht="15.75" customHeight="1">
      <c r="B595" s="114"/>
    </row>
    <row r="596" spans="2:2" ht="15.75" customHeight="1">
      <c r="B596" s="114"/>
    </row>
    <row r="597" spans="2:2" ht="15.75" customHeight="1">
      <c r="B597" s="114"/>
    </row>
    <row r="598" spans="2:2" ht="15.75" customHeight="1">
      <c r="B598" s="114"/>
    </row>
    <row r="599" spans="2:2" ht="15.75" customHeight="1">
      <c r="B599" s="114"/>
    </row>
    <row r="600" spans="2:2" ht="15.75" customHeight="1">
      <c r="B600" s="114"/>
    </row>
    <row r="601" spans="2:2" ht="15.75" customHeight="1">
      <c r="B601" s="114"/>
    </row>
    <row r="602" spans="2:2" ht="15.75" customHeight="1">
      <c r="B602" s="114"/>
    </row>
    <row r="603" spans="2:2" ht="15.75" customHeight="1">
      <c r="B603" s="114"/>
    </row>
    <row r="604" spans="2:2" ht="15.75" customHeight="1">
      <c r="B604" s="114"/>
    </row>
    <row r="605" spans="2:2" ht="15.75" customHeight="1">
      <c r="B605" s="114"/>
    </row>
    <row r="606" spans="2:2" ht="15.75" customHeight="1">
      <c r="B606" s="114"/>
    </row>
    <row r="607" spans="2:2" ht="15.75" customHeight="1">
      <c r="B607" s="114"/>
    </row>
    <row r="608" spans="2:2" ht="15.75" customHeight="1">
      <c r="B608" s="114"/>
    </row>
    <row r="609" spans="2:2" ht="15.75" customHeight="1">
      <c r="B609" s="114"/>
    </row>
    <row r="610" spans="2:2" ht="15.75" customHeight="1">
      <c r="B610" s="114"/>
    </row>
    <row r="611" spans="2:2" ht="15.75" customHeight="1">
      <c r="B611" s="114"/>
    </row>
    <row r="612" spans="2:2" ht="15.75" customHeight="1">
      <c r="B612" s="114"/>
    </row>
    <row r="613" spans="2:2" ht="15.75" customHeight="1">
      <c r="B613" s="114"/>
    </row>
    <row r="614" spans="2:2" ht="15.75" customHeight="1">
      <c r="B614" s="114"/>
    </row>
    <row r="615" spans="2:2" ht="15.75" customHeight="1">
      <c r="B615" s="114"/>
    </row>
    <row r="616" spans="2:2" ht="15.75" customHeight="1">
      <c r="B616" s="114"/>
    </row>
    <row r="617" spans="2:2" ht="15.75" customHeight="1">
      <c r="B617" s="114"/>
    </row>
    <row r="618" spans="2:2" ht="15.75" customHeight="1">
      <c r="B618" s="114"/>
    </row>
    <row r="619" spans="2:2" ht="15.75" customHeight="1">
      <c r="B619" s="114"/>
    </row>
    <row r="620" spans="2:2" ht="15.75" customHeight="1">
      <c r="B620" s="114"/>
    </row>
    <row r="621" spans="2:2" ht="15.75" customHeight="1">
      <c r="B621" s="114"/>
    </row>
    <row r="622" spans="2:2" ht="15.75" customHeight="1">
      <c r="B622" s="114"/>
    </row>
    <row r="623" spans="2:2" ht="15.75" customHeight="1">
      <c r="B623" s="114"/>
    </row>
    <row r="624" spans="2:2" ht="15.75" customHeight="1">
      <c r="B624" s="114"/>
    </row>
    <row r="625" spans="2:2" ht="15.75" customHeight="1">
      <c r="B625" s="114"/>
    </row>
    <row r="626" spans="2:2" ht="15.75" customHeight="1">
      <c r="B626" s="114"/>
    </row>
    <row r="627" spans="2:2" ht="15.75" customHeight="1">
      <c r="B627" s="114"/>
    </row>
    <row r="628" spans="2:2" ht="15.75" customHeight="1">
      <c r="B628" s="114"/>
    </row>
    <row r="629" spans="2:2" ht="15.75" customHeight="1">
      <c r="B629" s="114"/>
    </row>
    <row r="630" spans="2:2" ht="15.75" customHeight="1">
      <c r="B630" s="114"/>
    </row>
    <row r="631" spans="2:2" ht="15.75" customHeight="1">
      <c r="B631" s="114"/>
    </row>
    <row r="632" spans="2:2" ht="15.75" customHeight="1">
      <c r="B632" s="114"/>
    </row>
    <row r="633" spans="2:2" ht="15.75" customHeight="1">
      <c r="B633" s="114"/>
    </row>
    <row r="634" spans="2:2" ht="15.75" customHeight="1">
      <c r="B634" s="114"/>
    </row>
    <row r="635" spans="2:2" ht="15.75" customHeight="1">
      <c r="B635" s="114"/>
    </row>
    <row r="636" spans="2:2" ht="15.75" customHeight="1">
      <c r="B636" s="114"/>
    </row>
    <row r="637" spans="2:2" ht="15.75" customHeight="1">
      <c r="B637" s="114"/>
    </row>
    <row r="638" spans="2:2" ht="15.75" customHeight="1">
      <c r="B638" s="114"/>
    </row>
    <row r="639" spans="2:2" ht="15.75" customHeight="1">
      <c r="B639" s="114"/>
    </row>
    <row r="640" spans="2:2" ht="15.75" customHeight="1">
      <c r="B640" s="114"/>
    </row>
    <row r="641" spans="2:2" ht="15.75" customHeight="1">
      <c r="B641" s="114"/>
    </row>
    <row r="642" spans="2:2" ht="15.75" customHeight="1">
      <c r="B642" s="114"/>
    </row>
    <row r="643" spans="2:2" ht="15.75" customHeight="1">
      <c r="B643" s="114"/>
    </row>
    <row r="644" spans="2:2" ht="15.75" customHeight="1">
      <c r="B644" s="114"/>
    </row>
    <row r="645" spans="2:2" ht="15.75" customHeight="1">
      <c r="B645" s="114"/>
    </row>
    <row r="646" spans="2:2" ht="15.75" customHeight="1">
      <c r="B646" s="114"/>
    </row>
    <row r="647" spans="2:2" ht="15.75" customHeight="1">
      <c r="B647" s="114"/>
    </row>
    <row r="648" spans="2:2" ht="15.75" customHeight="1">
      <c r="B648" s="114"/>
    </row>
    <row r="649" spans="2:2" ht="15.75" customHeight="1">
      <c r="B649" s="114"/>
    </row>
    <row r="650" spans="2:2" ht="15.75" customHeight="1">
      <c r="B650" s="114"/>
    </row>
    <row r="651" spans="2:2" ht="15.75" customHeight="1">
      <c r="B651" s="114"/>
    </row>
    <row r="652" spans="2:2" ht="15.75" customHeight="1">
      <c r="B652" s="114"/>
    </row>
    <row r="653" spans="2:2" ht="15.75" customHeight="1">
      <c r="B653" s="114"/>
    </row>
    <row r="654" spans="2:2" ht="15.75" customHeight="1">
      <c r="B654" s="114"/>
    </row>
    <row r="655" spans="2:2" ht="15.75" customHeight="1">
      <c r="B655" s="114"/>
    </row>
    <row r="656" spans="2:2" ht="15.75" customHeight="1">
      <c r="B656" s="114"/>
    </row>
    <row r="657" spans="2:2" ht="15.75" customHeight="1">
      <c r="B657" s="114"/>
    </row>
    <row r="658" spans="2:2" ht="15.75" customHeight="1">
      <c r="B658" s="114"/>
    </row>
    <row r="659" spans="2:2" ht="15.75" customHeight="1">
      <c r="B659" s="114"/>
    </row>
    <row r="660" spans="2:2" ht="15.75" customHeight="1">
      <c r="B660" s="114"/>
    </row>
    <row r="661" spans="2:2" ht="15.75" customHeight="1">
      <c r="B661" s="114"/>
    </row>
    <row r="662" spans="2:2" ht="15.75" customHeight="1">
      <c r="B662" s="114"/>
    </row>
    <row r="663" spans="2:2" ht="15.75" customHeight="1">
      <c r="B663" s="114"/>
    </row>
    <row r="664" spans="2:2" ht="15.75" customHeight="1">
      <c r="B664" s="114"/>
    </row>
    <row r="665" spans="2:2" ht="15.75" customHeight="1">
      <c r="B665" s="114"/>
    </row>
    <row r="666" spans="2:2" ht="15.75" customHeight="1">
      <c r="B666" s="114"/>
    </row>
    <row r="667" spans="2:2" ht="15.75" customHeight="1">
      <c r="B667" s="114"/>
    </row>
    <row r="668" spans="2:2" ht="15.75" customHeight="1">
      <c r="B668" s="114"/>
    </row>
    <row r="669" spans="2:2" ht="15.75" customHeight="1">
      <c r="B669" s="114"/>
    </row>
    <row r="670" spans="2:2" ht="15.75" customHeight="1">
      <c r="B670" s="114"/>
    </row>
    <row r="671" spans="2:2" ht="15.75" customHeight="1">
      <c r="B671" s="114"/>
    </row>
    <row r="672" spans="2:2" ht="15.75" customHeight="1">
      <c r="B672" s="114"/>
    </row>
    <row r="673" spans="2:2" ht="15.75" customHeight="1">
      <c r="B673" s="114"/>
    </row>
    <row r="674" spans="2:2" ht="15.75" customHeight="1">
      <c r="B674" s="114"/>
    </row>
    <row r="675" spans="2:2" ht="15.75" customHeight="1">
      <c r="B675" s="114"/>
    </row>
    <row r="676" spans="2:2" ht="15.75" customHeight="1">
      <c r="B676" s="114"/>
    </row>
    <row r="677" spans="2:2" ht="15.75" customHeight="1">
      <c r="B677" s="114"/>
    </row>
    <row r="678" spans="2:2" ht="15.75" customHeight="1">
      <c r="B678" s="114"/>
    </row>
    <row r="679" spans="2:2" ht="15.75" customHeight="1">
      <c r="B679" s="114"/>
    </row>
    <row r="680" spans="2:2" ht="15.75" customHeight="1">
      <c r="B680" s="114"/>
    </row>
    <row r="681" spans="2:2" ht="15.75" customHeight="1">
      <c r="B681" s="114"/>
    </row>
    <row r="682" spans="2:2" ht="15.75" customHeight="1">
      <c r="B682" s="114"/>
    </row>
    <row r="683" spans="2:2" ht="15.75" customHeight="1">
      <c r="B683" s="114"/>
    </row>
    <row r="684" spans="2:2" ht="15.75" customHeight="1">
      <c r="B684" s="114"/>
    </row>
    <row r="685" spans="2:2" ht="15.75" customHeight="1">
      <c r="B685" s="114"/>
    </row>
    <row r="686" spans="2:2" ht="15.75" customHeight="1">
      <c r="B686" s="114"/>
    </row>
    <row r="687" spans="2:2" ht="15.75" customHeight="1">
      <c r="B687" s="114"/>
    </row>
    <row r="688" spans="2:2" ht="15.75" customHeight="1">
      <c r="B688" s="114"/>
    </row>
    <row r="689" spans="2:2" ht="15.75" customHeight="1">
      <c r="B689" s="114"/>
    </row>
    <row r="690" spans="2:2" ht="15.75" customHeight="1">
      <c r="B690" s="114"/>
    </row>
    <row r="691" spans="2:2" ht="15.75" customHeight="1">
      <c r="B691" s="114"/>
    </row>
    <row r="692" spans="2:2" ht="15.75" customHeight="1">
      <c r="B692" s="114"/>
    </row>
    <row r="693" spans="2:2" ht="15.75" customHeight="1">
      <c r="B693" s="114"/>
    </row>
    <row r="694" spans="2:2" ht="15.75" customHeight="1">
      <c r="B694" s="114"/>
    </row>
    <row r="695" spans="2:2" ht="15.75" customHeight="1">
      <c r="B695" s="114"/>
    </row>
    <row r="696" spans="2:2" ht="15.75" customHeight="1">
      <c r="B696" s="114"/>
    </row>
    <row r="697" spans="2:2" ht="15.75" customHeight="1">
      <c r="B697" s="114"/>
    </row>
    <row r="698" spans="2:2" ht="15.75" customHeight="1">
      <c r="B698" s="114"/>
    </row>
    <row r="699" spans="2:2" ht="15.75" customHeight="1">
      <c r="B699" s="114"/>
    </row>
    <row r="700" spans="2:2" ht="15.75" customHeight="1">
      <c r="B700" s="114"/>
    </row>
    <row r="701" spans="2:2" ht="15.75" customHeight="1">
      <c r="B701" s="114"/>
    </row>
    <row r="702" spans="2:2" ht="15.75" customHeight="1">
      <c r="B702" s="114"/>
    </row>
    <row r="703" spans="2:2" ht="15.75" customHeight="1">
      <c r="B703" s="114"/>
    </row>
    <row r="704" spans="2:2" ht="15.75" customHeight="1">
      <c r="B704" s="114"/>
    </row>
    <row r="705" spans="2:2" ht="15.75" customHeight="1">
      <c r="B705" s="114"/>
    </row>
    <row r="706" spans="2:2" ht="15.75" customHeight="1">
      <c r="B706" s="114"/>
    </row>
    <row r="707" spans="2:2" ht="15.75" customHeight="1">
      <c r="B707" s="114"/>
    </row>
    <row r="708" spans="2:2" ht="15.75" customHeight="1">
      <c r="B708" s="114"/>
    </row>
    <row r="709" spans="2:2" ht="15.75" customHeight="1">
      <c r="B709" s="114"/>
    </row>
    <row r="710" spans="2:2" ht="15.75" customHeight="1">
      <c r="B710" s="114"/>
    </row>
    <row r="711" spans="2:2" ht="15.75" customHeight="1">
      <c r="B711" s="114"/>
    </row>
    <row r="712" spans="2:2" ht="15.75" customHeight="1">
      <c r="B712" s="114"/>
    </row>
    <row r="713" spans="2:2" ht="15.75" customHeight="1">
      <c r="B713" s="114"/>
    </row>
    <row r="714" spans="2:2" ht="15.75" customHeight="1">
      <c r="B714" s="114"/>
    </row>
    <row r="715" spans="2:2" ht="15.75" customHeight="1">
      <c r="B715" s="114"/>
    </row>
    <row r="716" spans="2:2" ht="15.75" customHeight="1">
      <c r="B716" s="114"/>
    </row>
    <row r="717" spans="2:2" ht="15.75" customHeight="1">
      <c r="B717" s="114"/>
    </row>
    <row r="718" spans="2:2" ht="15.75" customHeight="1">
      <c r="B718" s="114"/>
    </row>
    <row r="719" spans="2:2" ht="15.75" customHeight="1">
      <c r="B719" s="114"/>
    </row>
    <row r="720" spans="2:2" ht="15.75" customHeight="1">
      <c r="B720" s="114"/>
    </row>
    <row r="721" spans="2:2" ht="15.75" customHeight="1">
      <c r="B721" s="114"/>
    </row>
    <row r="722" spans="2:2" ht="15.75" customHeight="1">
      <c r="B722" s="114"/>
    </row>
    <row r="723" spans="2:2" ht="15.75" customHeight="1">
      <c r="B723" s="114"/>
    </row>
    <row r="724" spans="2:2" ht="15.75" customHeight="1">
      <c r="B724" s="114"/>
    </row>
    <row r="725" spans="2:2" ht="15.75" customHeight="1">
      <c r="B725" s="114"/>
    </row>
    <row r="726" spans="2:2" ht="15.75" customHeight="1">
      <c r="B726" s="114"/>
    </row>
    <row r="727" spans="2:2" ht="15.75" customHeight="1">
      <c r="B727" s="114"/>
    </row>
    <row r="728" spans="2:2" ht="15.75" customHeight="1">
      <c r="B728" s="114"/>
    </row>
    <row r="729" spans="2:2" ht="15.75" customHeight="1">
      <c r="B729" s="114"/>
    </row>
    <row r="730" spans="2:2" ht="15.75" customHeight="1">
      <c r="B730" s="114"/>
    </row>
    <row r="731" spans="2:2" ht="15.75" customHeight="1">
      <c r="B731" s="114"/>
    </row>
    <row r="732" spans="2:2" ht="15.75" customHeight="1">
      <c r="B732" s="114"/>
    </row>
    <row r="733" spans="2:2" ht="15.75" customHeight="1">
      <c r="B733" s="114"/>
    </row>
    <row r="734" spans="2:2" ht="15.75" customHeight="1">
      <c r="B734" s="114"/>
    </row>
    <row r="735" spans="2:2" ht="15.75" customHeight="1">
      <c r="B735" s="114"/>
    </row>
    <row r="736" spans="2:2" ht="15.75" customHeight="1">
      <c r="B736" s="114"/>
    </row>
    <row r="737" spans="2:2" ht="15.75" customHeight="1">
      <c r="B737" s="114"/>
    </row>
    <row r="738" spans="2:2" ht="15.75" customHeight="1">
      <c r="B738" s="114"/>
    </row>
    <row r="739" spans="2:2" ht="15.75" customHeight="1">
      <c r="B739" s="114"/>
    </row>
    <row r="740" spans="2:2" ht="15.75" customHeight="1">
      <c r="B740" s="114"/>
    </row>
    <row r="741" spans="2:2" ht="15.75" customHeight="1">
      <c r="B741" s="114"/>
    </row>
    <row r="742" spans="2:2" ht="15.75" customHeight="1">
      <c r="B742" s="114"/>
    </row>
    <row r="743" spans="2:2" ht="15.75" customHeight="1">
      <c r="B743" s="114"/>
    </row>
    <row r="744" spans="2:2" ht="15.75" customHeight="1">
      <c r="B744" s="114"/>
    </row>
    <row r="745" spans="2:2" ht="15.75" customHeight="1">
      <c r="B745" s="114"/>
    </row>
    <row r="746" spans="2:2" ht="15.75" customHeight="1">
      <c r="B746" s="114"/>
    </row>
    <row r="747" spans="2:2" ht="15.75" customHeight="1">
      <c r="B747" s="114"/>
    </row>
    <row r="748" spans="2:2" ht="15.75" customHeight="1">
      <c r="B748" s="114"/>
    </row>
    <row r="749" spans="2:2" ht="15.75" customHeight="1">
      <c r="B749" s="114"/>
    </row>
    <row r="750" spans="2:2" ht="15.75" customHeight="1">
      <c r="B750" s="114"/>
    </row>
    <row r="751" spans="2:2" ht="15.75" customHeight="1">
      <c r="B751" s="114"/>
    </row>
    <row r="752" spans="2:2" ht="15.75" customHeight="1">
      <c r="B752" s="114"/>
    </row>
    <row r="753" spans="2:2" ht="15.75" customHeight="1">
      <c r="B753" s="114"/>
    </row>
    <row r="754" spans="2:2" ht="15.75" customHeight="1">
      <c r="B754" s="114"/>
    </row>
    <row r="755" spans="2:2" ht="15.75" customHeight="1">
      <c r="B755" s="114"/>
    </row>
    <row r="756" spans="2:2" ht="15.75" customHeight="1">
      <c r="B756" s="114"/>
    </row>
    <row r="757" spans="2:2" ht="15.75" customHeight="1">
      <c r="B757" s="114"/>
    </row>
    <row r="758" spans="2:2" ht="15.75" customHeight="1">
      <c r="B758" s="114"/>
    </row>
    <row r="759" spans="2:2" ht="15.75" customHeight="1">
      <c r="B759" s="114"/>
    </row>
    <row r="760" spans="2:2" ht="15.75" customHeight="1">
      <c r="B760" s="114"/>
    </row>
    <row r="761" spans="2:2" ht="15.75" customHeight="1">
      <c r="B761" s="114"/>
    </row>
    <row r="762" spans="2:2" ht="15.75" customHeight="1">
      <c r="B762" s="114"/>
    </row>
    <row r="763" spans="2:2" ht="15.75" customHeight="1">
      <c r="B763" s="114"/>
    </row>
    <row r="764" spans="2:2" ht="15.75" customHeight="1">
      <c r="B764" s="114"/>
    </row>
    <row r="765" spans="2:2" ht="15.75" customHeight="1">
      <c r="B765" s="114"/>
    </row>
    <row r="766" spans="2:2" ht="15.75" customHeight="1">
      <c r="B766" s="114"/>
    </row>
    <row r="767" spans="2:2" ht="15.75" customHeight="1">
      <c r="B767" s="114"/>
    </row>
    <row r="768" spans="2:2" ht="15.75" customHeight="1">
      <c r="B768" s="114"/>
    </row>
    <row r="769" spans="2:2" ht="15.75" customHeight="1">
      <c r="B769" s="114"/>
    </row>
    <row r="770" spans="2:2" ht="15.75" customHeight="1">
      <c r="B770" s="114"/>
    </row>
    <row r="771" spans="2:2" ht="15.75" customHeight="1">
      <c r="B771" s="114"/>
    </row>
    <row r="772" spans="2:2" ht="15.75" customHeight="1">
      <c r="B772" s="114"/>
    </row>
    <row r="773" spans="2:2" ht="15.75" customHeight="1">
      <c r="B773" s="114"/>
    </row>
    <row r="774" spans="2:2" ht="15.75" customHeight="1">
      <c r="B774" s="114"/>
    </row>
    <row r="775" spans="2:2" ht="15.75" customHeight="1">
      <c r="B775" s="114"/>
    </row>
    <row r="776" spans="2:2" ht="15.75" customHeight="1">
      <c r="B776" s="114"/>
    </row>
    <row r="777" spans="2:2" ht="15.75" customHeight="1">
      <c r="B777" s="114"/>
    </row>
    <row r="778" spans="2:2" ht="15.75" customHeight="1">
      <c r="B778" s="114"/>
    </row>
    <row r="779" spans="2:2" ht="15.75" customHeight="1">
      <c r="B779" s="114"/>
    </row>
    <row r="780" spans="2:2" ht="15.75" customHeight="1">
      <c r="B780" s="114"/>
    </row>
    <row r="781" spans="2:2" ht="15.75" customHeight="1">
      <c r="B781" s="114"/>
    </row>
    <row r="782" spans="2:2" ht="15.75" customHeight="1">
      <c r="B782" s="114"/>
    </row>
    <row r="783" spans="2:2" ht="15.75" customHeight="1">
      <c r="B783" s="114"/>
    </row>
    <row r="784" spans="2:2" ht="15.75" customHeight="1">
      <c r="B784" s="114"/>
    </row>
    <row r="785" spans="2:2" ht="15.75" customHeight="1">
      <c r="B785" s="114"/>
    </row>
    <row r="786" spans="2:2" ht="15.75" customHeight="1">
      <c r="B786" s="114"/>
    </row>
    <row r="787" spans="2:2" ht="15.75" customHeight="1">
      <c r="B787" s="114"/>
    </row>
    <row r="788" spans="2:2" ht="15.75" customHeight="1">
      <c r="B788" s="114"/>
    </row>
    <row r="789" spans="2:2" ht="15.75" customHeight="1">
      <c r="B789" s="114"/>
    </row>
    <row r="790" spans="2:2" ht="15.75" customHeight="1">
      <c r="B790" s="114"/>
    </row>
    <row r="791" spans="2:2" ht="15.75" customHeight="1">
      <c r="B791" s="114"/>
    </row>
    <row r="792" spans="2:2" ht="15.75" customHeight="1">
      <c r="B792" s="114"/>
    </row>
    <row r="793" spans="2:2" ht="15.75" customHeight="1">
      <c r="B793" s="114"/>
    </row>
    <row r="794" spans="2:2" ht="15.75" customHeight="1">
      <c r="B794" s="114"/>
    </row>
    <row r="795" spans="2:2" ht="15.75" customHeight="1">
      <c r="B795" s="114"/>
    </row>
    <row r="796" spans="2:2" ht="15.75" customHeight="1">
      <c r="B796" s="114"/>
    </row>
    <row r="797" spans="2:2" ht="15.75" customHeight="1">
      <c r="B797" s="114"/>
    </row>
    <row r="798" spans="2:2" ht="15.75" customHeight="1">
      <c r="B798" s="114"/>
    </row>
    <row r="799" spans="2:2" ht="15.75" customHeight="1">
      <c r="B799" s="114"/>
    </row>
    <row r="800" spans="2:2" ht="15.75" customHeight="1">
      <c r="B800" s="114"/>
    </row>
    <row r="801" spans="2:2" ht="15.75" customHeight="1">
      <c r="B801" s="114"/>
    </row>
    <row r="802" spans="2:2" ht="15.75" customHeight="1">
      <c r="B802" s="114"/>
    </row>
    <row r="803" spans="2:2" ht="15.75" customHeight="1">
      <c r="B803" s="114"/>
    </row>
    <row r="804" spans="2:2" ht="15.75" customHeight="1">
      <c r="B804" s="114"/>
    </row>
    <row r="805" spans="2:2" ht="15.75" customHeight="1">
      <c r="B805" s="114"/>
    </row>
    <row r="806" spans="2:2" ht="15.75" customHeight="1">
      <c r="B806" s="114"/>
    </row>
    <row r="807" spans="2:2" ht="15.75" customHeight="1">
      <c r="B807" s="114"/>
    </row>
    <row r="808" spans="2:2" ht="15.75" customHeight="1">
      <c r="B808" s="114"/>
    </row>
    <row r="809" spans="2:2" ht="15.75" customHeight="1">
      <c r="B809" s="114"/>
    </row>
    <row r="810" spans="2:2" ht="15.75" customHeight="1">
      <c r="B810" s="114"/>
    </row>
    <row r="811" spans="2:2" ht="15.75" customHeight="1">
      <c r="B811" s="114"/>
    </row>
    <row r="812" spans="2:2" ht="15.75" customHeight="1">
      <c r="B812" s="114"/>
    </row>
    <row r="813" spans="2:2" ht="15.75" customHeight="1">
      <c r="B813" s="114"/>
    </row>
    <row r="814" spans="2:2" ht="15.75" customHeight="1">
      <c r="B814" s="114"/>
    </row>
    <row r="815" spans="2:2" ht="15.75" customHeight="1">
      <c r="B815" s="114"/>
    </row>
    <row r="816" spans="2:2" ht="15.75" customHeight="1">
      <c r="B816" s="114"/>
    </row>
    <row r="817" spans="2:2" ht="15.75" customHeight="1">
      <c r="B817" s="114"/>
    </row>
    <row r="818" spans="2:2" ht="15.75" customHeight="1">
      <c r="B818" s="114"/>
    </row>
    <row r="819" spans="2:2" ht="15.75" customHeight="1">
      <c r="B819" s="114"/>
    </row>
    <row r="820" spans="2:2" ht="15.75" customHeight="1">
      <c r="B820" s="114"/>
    </row>
    <row r="821" spans="2:2" ht="15.75" customHeight="1">
      <c r="B821" s="114"/>
    </row>
    <row r="822" spans="2:2" ht="15.75" customHeight="1">
      <c r="B822" s="114"/>
    </row>
    <row r="823" spans="2:2" ht="15.75" customHeight="1">
      <c r="B823" s="114"/>
    </row>
    <row r="824" spans="2:2" ht="15.75" customHeight="1">
      <c r="B824" s="114"/>
    </row>
    <row r="825" spans="2:2" ht="15.75" customHeight="1">
      <c r="B825" s="114"/>
    </row>
    <row r="826" spans="2:2" ht="15.75" customHeight="1">
      <c r="B826" s="114"/>
    </row>
    <row r="827" spans="2:2" ht="15.75" customHeight="1">
      <c r="B827" s="114"/>
    </row>
    <row r="828" spans="2:2" ht="15.75" customHeight="1">
      <c r="B828" s="114"/>
    </row>
    <row r="829" spans="2:2" ht="15.75" customHeight="1">
      <c r="B829" s="114"/>
    </row>
    <row r="830" spans="2:2" ht="15.75" customHeight="1">
      <c r="B830" s="114"/>
    </row>
    <row r="831" spans="2:2" ht="15.75" customHeight="1">
      <c r="B831" s="114"/>
    </row>
    <row r="832" spans="2:2" ht="15.75" customHeight="1">
      <c r="B832" s="114"/>
    </row>
    <row r="833" spans="2:2" ht="15.75" customHeight="1">
      <c r="B833" s="114"/>
    </row>
    <row r="834" spans="2:2" ht="15.75" customHeight="1">
      <c r="B834" s="114"/>
    </row>
    <row r="835" spans="2:2" ht="15.75" customHeight="1">
      <c r="B835" s="114"/>
    </row>
    <row r="836" spans="2:2" ht="15.75" customHeight="1">
      <c r="B836" s="114"/>
    </row>
    <row r="837" spans="2:2" ht="15.75" customHeight="1">
      <c r="B837" s="114"/>
    </row>
    <row r="838" spans="2:2" ht="15.75" customHeight="1">
      <c r="B838" s="114"/>
    </row>
    <row r="839" spans="2:2" ht="15.75" customHeight="1">
      <c r="B839" s="114"/>
    </row>
    <row r="840" spans="2:2" ht="15.75" customHeight="1">
      <c r="B840" s="114"/>
    </row>
    <row r="841" spans="2:2" ht="15.75" customHeight="1">
      <c r="B841" s="114"/>
    </row>
    <row r="842" spans="2:2" ht="15.75" customHeight="1">
      <c r="B842" s="114"/>
    </row>
    <row r="843" spans="2:2" ht="15.75" customHeight="1">
      <c r="B843" s="114"/>
    </row>
    <row r="844" spans="2:2" ht="15.75" customHeight="1">
      <c r="B844" s="114"/>
    </row>
    <row r="845" spans="2:2" ht="15.75" customHeight="1">
      <c r="B845" s="114"/>
    </row>
    <row r="846" spans="2:2" ht="15.75" customHeight="1">
      <c r="B846" s="114"/>
    </row>
    <row r="847" spans="2:2" ht="15.75" customHeight="1">
      <c r="B847" s="114"/>
    </row>
    <row r="848" spans="2:2" ht="15.75" customHeight="1">
      <c r="B848" s="114"/>
    </row>
    <row r="849" spans="2:2" ht="15.75" customHeight="1">
      <c r="B849" s="114"/>
    </row>
    <row r="850" spans="2:2" ht="15.75" customHeight="1">
      <c r="B850" s="114"/>
    </row>
    <row r="851" spans="2:2" ht="15.75" customHeight="1">
      <c r="B851" s="114"/>
    </row>
    <row r="852" spans="2:2" ht="15.75" customHeight="1">
      <c r="B852" s="114"/>
    </row>
    <row r="853" spans="2:2" ht="15.75" customHeight="1">
      <c r="B853" s="114"/>
    </row>
    <row r="854" spans="2:2" ht="15.75" customHeight="1">
      <c r="B854" s="114"/>
    </row>
    <row r="855" spans="2:2" ht="15.75" customHeight="1">
      <c r="B855" s="114"/>
    </row>
    <row r="856" spans="2:2" ht="15.75" customHeight="1">
      <c r="B856" s="114"/>
    </row>
    <row r="857" spans="2:2" ht="15.75" customHeight="1">
      <c r="B857" s="114"/>
    </row>
    <row r="858" spans="2:2" ht="15.75" customHeight="1">
      <c r="B858" s="114"/>
    </row>
    <row r="859" spans="2:2" ht="15.75" customHeight="1">
      <c r="B859" s="114"/>
    </row>
    <row r="860" spans="2:2" ht="15.75" customHeight="1">
      <c r="B860" s="114"/>
    </row>
    <row r="861" spans="2:2" ht="15.75" customHeight="1">
      <c r="B861" s="114"/>
    </row>
    <row r="862" spans="2:2" ht="15.75" customHeight="1">
      <c r="B862" s="114"/>
    </row>
    <row r="863" spans="2:2" ht="15.75" customHeight="1">
      <c r="B863" s="114"/>
    </row>
    <row r="864" spans="2:2" ht="15.75" customHeight="1">
      <c r="B864" s="114"/>
    </row>
    <row r="865" spans="2:2" ht="15.75" customHeight="1">
      <c r="B865" s="114"/>
    </row>
    <row r="866" spans="2:2" ht="15.75" customHeight="1">
      <c r="B866" s="114"/>
    </row>
    <row r="867" spans="2:2" ht="15.75" customHeight="1">
      <c r="B867" s="114"/>
    </row>
    <row r="868" spans="2:2" ht="15.75" customHeight="1">
      <c r="B868" s="114"/>
    </row>
    <row r="869" spans="2:2" ht="15.75" customHeight="1">
      <c r="B869" s="114"/>
    </row>
    <row r="870" spans="2:2" ht="15.75" customHeight="1">
      <c r="B870" s="114"/>
    </row>
    <row r="871" spans="2:2" ht="15.75" customHeight="1">
      <c r="B871" s="114"/>
    </row>
    <row r="872" spans="2:2" ht="15.75" customHeight="1">
      <c r="B872" s="114"/>
    </row>
    <row r="873" spans="2:2" ht="15.75" customHeight="1">
      <c r="B873" s="114"/>
    </row>
    <row r="874" spans="2:2" ht="15.75" customHeight="1">
      <c r="B874" s="114"/>
    </row>
    <row r="875" spans="2:2" ht="15.75" customHeight="1">
      <c r="B875" s="114"/>
    </row>
    <row r="876" spans="2:2" ht="15.75" customHeight="1">
      <c r="B876" s="114"/>
    </row>
    <row r="877" spans="2:2" ht="15.75" customHeight="1">
      <c r="B877" s="114"/>
    </row>
    <row r="878" spans="2:2" ht="15.75" customHeight="1">
      <c r="B878" s="114"/>
    </row>
    <row r="879" spans="2:2" ht="15.75" customHeight="1">
      <c r="B879" s="114"/>
    </row>
    <row r="880" spans="2:2" ht="15.75" customHeight="1">
      <c r="B880" s="114"/>
    </row>
    <row r="881" spans="2:2" ht="15.75" customHeight="1">
      <c r="B881" s="114"/>
    </row>
    <row r="882" spans="2:2" ht="15.75" customHeight="1">
      <c r="B882" s="114"/>
    </row>
    <row r="883" spans="2:2" ht="15.75" customHeight="1">
      <c r="B883" s="114"/>
    </row>
    <row r="884" spans="2:2" ht="15.75" customHeight="1">
      <c r="B884" s="114"/>
    </row>
    <row r="885" spans="2:2" ht="15.75" customHeight="1">
      <c r="B885" s="114"/>
    </row>
    <row r="886" spans="2:2" ht="15.75" customHeight="1">
      <c r="B886" s="114"/>
    </row>
    <row r="887" spans="2:2" ht="15.75" customHeight="1">
      <c r="B887" s="114"/>
    </row>
    <row r="888" spans="2:2" ht="15.75" customHeight="1">
      <c r="B888" s="114"/>
    </row>
    <row r="889" spans="2:2" ht="15.75" customHeight="1">
      <c r="B889" s="114"/>
    </row>
    <row r="890" spans="2:2" ht="15.75" customHeight="1">
      <c r="B890" s="114"/>
    </row>
    <row r="891" spans="2:2" ht="15.75" customHeight="1">
      <c r="B891" s="114"/>
    </row>
    <row r="892" spans="2:2" ht="15.75" customHeight="1">
      <c r="B892" s="114"/>
    </row>
    <row r="893" spans="2:2" ht="15.75" customHeight="1">
      <c r="B893" s="114"/>
    </row>
    <row r="894" spans="2:2" ht="15.75" customHeight="1">
      <c r="B894" s="114"/>
    </row>
    <row r="895" spans="2:2" ht="15.75" customHeight="1">
      <c r="B895" s="114"/>
    </row>
    <row r="896" spans="2:2" ht="15.75" customHeight="1">
      <c r="B896" s="114"/>
    </row>
    <row r="897" spans="2:2" ht="15.75" customHeight="1">
      <c r="B897" s="114"/>
    </row>
    <row r="898" spans="2:2" ht="15.75" customHeight="1">
      <c r="B898" s="114"/>
    </row>
    <row r="899" spans="2:2" ht="15.75" customHeight="1">
      <c r="B899" s="114"/>
    </row>
    <row r="900" spans="2:2" ht="15.75" customHeight="1">
      <c r="B900" s="114"/>
    </row>
    <row r="901" spans="2:2" ht="15.75" customHeight="1">
      <c r="B901" s="114"/>
    </row>
    <row r="902" spans="2:2" ht="15.75" customHeight="1">
      <c r="B902" s="114"/>
    </row>
    <row r="903" spans="2:2" ht="15.75" customHeight="1">
      <c r="B903" s="114"/>
    </row>
    <row r="904" spans="2:2" ht="15.75" customHeight="1">
      <c r="B904" s="114"/>
    </row>
    <row r="905" spans="2:2" ht="15.75" customHeight="1">
      <c r="B905" s="114"/>
    </row>
    <row r="906" spans="2:2" ht="15.75" customHeight="1">
      <c r="B906" s="114"/>
    </row>
    <row r="907" spans="2:2" ht="15.75" customHeight="1">
      <c r="B907" s="114"/>
    </row>
    <row r="908" spans="2:2" ht="15.75" customHeight="1">
      <c r="B908" s="114"/>
    </row>
    <row r="909" spans="2:2" ht="15.75" customHeight="1">
      <c r="B909" s="114"/>
    </row>
    <row r="910" spans="2:2" ht="15.75" customHeight="1">
      <c r="B910" s="114"/>
    </row>
    <row r="911" spans="2:2" ht="15.75" customHeight="1">
      <c r="B911" s="114"/>
    </row>
    <row r="912" spans="2:2" ht="15.75" customHeight="1">
      <c r="B912" s="114"/>
    </row>
    <row r="913" spans="2:2" ht="15.75" customHeight="1">
      <c r="B913" s="114"/>
    </row>
    <row r="914" spans="2:2" ht="15.75" customHeight="1">
      <c r="B914" s="114"/>
    </row>
    <row r="915" spans="2:2" ht="15.75" customHeight="1">
      <c r="B915" s="114"/>
    </row>
    <row r="916" spans="2:2" ht="15.75" customHeight="1">
      <c r="B916" s="114"/>
    </row>
    <row r="917" spans="2:2" ht="15.75" customHeight="1">
      <c r="B917" s="114"/>
    </row>
    <row r="918" spans="2:2" ht="15.75" customHeight="1">
      <c r="B918" s="114"/>
    </row>
    <row r="919" spans="2:2" ht="15.75" customHeight="1">
      <c r="B919" s="114"/>
    </row>
    <row r="920" spans="2:2" ht="15.75" customHeight="1">
      <c r="B920" s="114"/>
    </row>
    <row r="921" spans="2:2" ht="15.75" customHeight="1">
      <c r="B921" s="114"/>
    </row>
    <row r="922" spans="2:2" ht="15.75" customHeight="1">
      <c r="B922" s="114"/>
    </row>
    <row r="923" spans="2:2" ht="15.75" customHeight="1">
      <c r="B923" s="114"/>
    </row>
    <row r="924" spans="2:2" ht="15.75" customHeight="1">
      <c r="B924" s="114"/>
    </row>
    <row r="925" spans="2:2" ht="15.75" customHeight="1">
      <c r="B925" s="114"/>
    </row>
    <row r="926" spans="2:2" ht="15.75" customHeight="1">
      <c r="B926" s="114"/>
    </row>
    <row r="927" spans="2:2" ht="15.75" customHeight="1">
      <c r="B927" s="114"/>
    </row>
    <row r="928" spans="2:2" ht="15.75" customHeight="1">
      <c r="B928" s="114"/>
    </row>
    <row r="929" spans="2:2" ht="15.75" customHeight="1">
      <c r="B929" s="114"/>
    </row>
    <row r="930" spans="2:2" ht="15.75" customHeight="1">
      <c r="B930" s="114"/>
    </row>
    <row r="931" spans="2:2" ht="15.75" customHeight="1">
      <c r="B931" s="114"/>
    </row>
    <row r="932" spans="2:2" ht="15.75" customHeight="1">
      <c r="B932" s="114"/>
    </row>
    <row r="933" spans="2:2" ht="15.75" customHeight="1">
      <c r="B933" s="114"/>
    </row>
    <row r="934" spans="2:2" ht="15.75" customHeight="1">
      <c r="B934" s="114"/>
    </row>
    <row r="935" spans="2:2" ht="15.75" customHeight="1">
      <c r="B935" s="114"/>
    </row>
    <row r="936" spans="2:2" ht="15.75" customHeight="1">
      <c r="B936" s="114"/>
    </row>
    <row r="937" spans="2:2" ht="15.75" customHeight="1">
      <c r="B937" s="114"/>
    </row>
    <row r="938" spans="2:2" ht="15.75" customHeight="1">
      <c r="B938" s="114"/>
    </row>
    <row r="939" spans="2:2" ht="15.75" customHeight="1">
      <c r="B939" s="114"/>
    </row>
    <row r="940" spans="2:2" ht="15.75" customHeight="1">
      <c r="B940" s="114"/>
    </row>
    <row r="941" spans="2:2" ht="15.75" customHeight="1">
      <c r="B941" s="114"/>
    </row>
    <row r="942" spans="2:2" ht="15.75" customHeight="1">
      <c r="B942" s="114"/>
    </row>
    <row r="943" spans="2:2" ht="15.75" customHeight="1">
      <c r="B943" s="114"/>
    </row>
    <row r="944" spans="2:2" ht="15.75" customHeight="1">
      <c r="B944" s="114"/>
    </row>
    <row r="945" spans="2:2" ht="15.75" customHeight="1">
      <c r="B945" s="114"/>
    </row>
    <row r="946" spans="2:2" ht="15.75" customHeight="1">
      <c r="B946" s="114"/>
    </row>
    <row r="947" spans="2:2" ht="15.75" customHeight="1">
      <c r="B947" s="114"/>
    </row>
    <row r="948" spans="2:2" ht="15.75" customHeight="1">
      <c r="B948" s="114"/>
    </row>
    <row r="949" spans="2:2" ht="15.75" customHeight="1">
      <c r="B949" s="114"/>
    </row>
    <row r="950" spans="2:2" ht="15.75" customHeight="1">
      <c r="B950" s="114"/>
    </row>
    <row r="951" spans="2:2" ht="15.75" customHeight="1">
      <c r="B951" s="114"/>
    </row>
    <row r="952" spans="2:2" ht="15.75" customHeight="1">
      <c r="B952" s="114"/>
    </row>
    <row r="953" spans="2:2" ht="15.75" customHeight="1">
      <c r="B953" s="114"/>
    </row>
    <row r="954" spans="2:2" ht="15.75" customHeight="1">
      <c r="B954" s="114"/>
    </row>
    <row r="955" spans="2:2" ht="15.75" customHeight="1">
      <c r="B955" s="114"/>
    </row>
    <row r="956" spans="2:2" ht="15.75" customHeight="1">
      <c r="B956" s="114"/>
    </row>
    <row r="957" spans="2:2" ht="15.75" customHeight="1">
      <c r="B957" s="114"/>
    </row>
    <row r="958" spans="2:2" ht="15.75" customHeight="1">
      <c r="B958" s="114"/>
    </row>
    <row r="959" spans="2:2" ht="15.75" customHeight="1">
      <c r="B959" s="114"/>
    </row>
    <row r="960" spans="2:2" ht="15.75" customHeight="1">
      <c r="B960" s="114"/>
    </row>
    <row r="961" spans="2:2" ht="15.75" customHeight="1">
      <c r="B961" s="114"/>
    </row>
    <row r="962" spans="2:2" ht="15.75" customHeight="1">
      <c r="B962" s="114"/>
    </row>
    <row r="963" spans="2:2" ht="15.75" customHeight="1">
      <c r="B963" s="114"/>
    </row>
    <row r="964" spans="2:2" ht="15.75" customHeight="1">
      <c r="B964" s="114"/>
    </row>
    <row r="965" spans="2:2" ht="15.75" customHeight="1">
      <c r="B965" s="114"/>
    </row>
    <row r="966" spans="2:2" ht="15.75" customHeight="1">
      <c r="B966" s="114"/>
    </row>
    <row r="967" spans="2:2" ht="15.75" customHeight="1">
      <c r="B967" s="114"/>
    </row>
    <row r="968" spans="2:2" ht="15.75" customHeight="1">
      <c r="B968" s="114"/>
    </row>
    <row r="969" spans="2:2" ht="15.75" customHeight="1">
      <c r="B969" s="114"/>
    </row>
    <row r="970" spans="2:2" ht="15.75" customHeight="1">
      <c r="B970" s="114"/>
    </row>
    <row r="971" spans="2:2" ht="15.75" customHeight="1">
      <c r="B971" s="114"/>
    </row>
    <row r="972" spans="2:2" ht="15.75" customHeight="1">
      <c r="B972" s="114"/>
    </row>
    <row r="973" spans="2:2" ht="15.75" customHeight="1">
      <c r="B973" s="114"/>
    </row>
    <row r="974" spans="2:2" ht="15.75" customHeight="1">
      <c r="B974" s="114"/>
    </row>
    <row r="975" spans="2:2" ht="15.75" customHeight="1">
      <c r="B975" s="114"/>
    </row>
    <row r="976" spans="2:2" ht="15.75" customHeight="1">
      <c r="B976" s="114"/>
    </row>
    <row r="977" spans="2:2" ht="15.75" customHeight="1">
      <c r="B977" s="114"/>
    </row>
    <row r="978" spans="2:2" ht="15.75" customHeight="1">
      <c r="B978" s="114"/>
    </row>
    <row r="979" spans="2:2" ht="15.75" customHeight="1">
      <c r="B979" s="114"/>
    </row>
    <row r="980" spans="2:2" ht="15.75" customHeight="1">
      <c r="B980" s="114"/>
    </row>
    <row r="981" spans="2:2" ht="15.75" customHeight="1">
      <c r="B981" s="114"/>
    </row>
    <row r="982" spans="2:2" ht="15.75" customHeight="1">
      <c r="B982" s="114"/>
    </row>
    <row r="983" spans="2:2" ht="15.75" customHeight="1">
      <c r="B983" s="114"/>
    </row>
    <row r="984" spans="2:2" ht="15.75" customHeight="1">
      <c r="B984" s="114"/>
    </row>
    <row r="985" spans="2:2" ht="15.75" customHeight="1">
      <c r="B985" s="114"/>
    </row>
    <row r="986" spans="2:2" ht="15.75" customHeight="1">
      <c r="B986" s="114"/>
    </row>
    <row r="987" spans="2:2" ht="15.75" customHeight="1">
      <c r="B987" s="114"/>
    </row>
    <row r="988" spans="2:2" ht="15.75" customHeight="1">
      <c r="B988" s="114"/>
    </row>
    <row r="989" spans="2:2" ht="15.75" customHeight="1">
      <c r="B989" s="114"/>
    </row>
    <row r="990" spans="2:2" ht="15.75" customHeight="1">
      <c r="B990" s="114"/>
    </row>
    <row r="991" spans="2:2" ht="15.75" customHeight="1">
      <c r="B991" s="114"/>
    </row>
    <row r="992" spans="2:2" ht="15.75" customHeight="1">
      <c r="B992" s="114"/>
    </row>
    <row r="993" spans="2:2" ht="15.75" customHeight="1">
      <c r="B993" s="114"/>
    </row>
    <row r="994" spans="2:2" ht="15.75" customHeight="1">
      <c r="B994" s="114"/>
    </row>
    <row r="995" spans="2:2" ht="15.75" customHeight="1">
      <c r="B995" s="114"/>
    </row>
    <row r="996" spans="2:2" ht="15.75" customHeight="1">
      <c r="B996" s="114"/>
    </row>
    <row r="997" spans="2:2" ht="15.75" customHeight="1">
      <c r="B997" s="114"/>
    </row>
    <row r="998" spans="2:2" ht="15.75" customHeight="1">
      <c r="B998" s="114"/>
    </row>
    <row r="999" spans="2:2" ht="15.75" customHeight="1">
      <c r="B999" s="114"/>
    </row>
    <row r="1000" spans="2:2" ht="15.75" customHeight="1">
      <c r="B1000" s="114"/>
    </row>
    <row r="1001" spans="2:2" ht="15.75" customHeight="1">
      <c r="B1001" s="114"/>
    </row>
  </sheetData>
  <sheetProtection sheet="1" objects="1" scenarios="1"/>
  <pageMargins left="0.7" right="0.7" top="0.75" bottom="0.75" header="0" footer="0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outlinePr summaryBelow="0" summaryRight="0"/>
  </sheetPr>
  <dimension ref="A1:Z1009"/>
  <sheetViews>
    <sheetView workbookViewId="0">
      <selection activeCell="E87" sqref="E87"/>
    </sheetView>
  </sheetViews>
  <sheetFormatPr baseColWidth="10" defaultColWidth="12.5546875" defaultRowHeight="15" customHeight="1"/>
  <cols>
    <col min="1" max="1" width="16.5546875" customWidth="1"/>
    <col min="2" max="2" width="21.44140625" customWidth="1"/>
    <col min="3" max="3" width="10.88671875" customWidth="1"/>
    <col min="4" max="4" width="11.5546875" customWidth="1"/>
    <col min="5" max="5" width="10.109375" customWidth="1"/>
    <col min="6" max="6" width="11.5546875" customWidth="1"/>
    <col min="7" max="7" width="6.88671875" customWidth="1"/>
    <col min="8" max="8" width="14.44140625" customWidth="1"/>
    <col min="9" max="9" width="16.5546875" customWidth="1"/>
    <col min="10" max="10" width="21.44140625" customWidth="1"/>
    <col min="11" max="11" width="8.109375" customWidth="1"/>
    <col min="12" max="12" width="11.5546875" customWidth="1"/>
    <col min="13" max="26" width="14.44140625" customWidth="1"/>
  </cols>
  <sheetData>
    <row r="1" spans="1:26" ht="33" customHeight="1" thickTop="1">
      <c r="A1" s="123" t="s">
        <v>202</v>
      </c>
      <c r="B1" s="124" t="s">
        <v>203</v>
      </c>
      <c r="C1" s="125" t="s">
        <v>204</v>
      </c>
      <c r="D1" s="126"/>
      <c r="E1" s="127" t="s">
        <v>205</v>
      </c>
      <c r="F1" s="127" t="s">
        <v>206</v>
      </c>
      <c r="G1" s="126"/>
      <c r="H1" s="260" t="s">
        <v>207</v>
      </c>
      <c r="I1" s="250"/>
      <c r="J1" s="251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13.5" customHeight="1">
      <c r="A2" s="235" t="s">
        <v>208</v>
      </c>
      <c r="B2" s="128" t="s">
        <v>209</v>
      </c>
      <c r="C2" s="129">
        <v>690</v>
      </c>
      <c r="D2" s="130"/>
      <c r="E2" s="225">
        <f>COUNTIF('Peticions PDI o PAS'!$BB$11:$BB$500,B2)</f>
        <v>0</v>
      </c>
      <c r="F2" s="238">
        <f t="shared" ref="F2:F37" si="0">C2*E2</f>
        <v>0</v>
      </c>
      <c r="G2" s="131"/>
      <c r="H2" s="130"/>
      <c r="I2" s="131"/>
      <c r="J2" s="82"/>
      <c r="K2" s="82"/>
      <c r="L2" s="82"/>
    </row>
    <row r="3" spans="1:26" ht="13.5" customHeight="1">
      <c r="A3" s="235" t="s">
        <v>208</v>
      </c>
      <c r="B3" s="132" t="s">
        <v>210</v>
      </c>
      <c r="C3" s="133">
        <v>932</v>
      </c>
      <c r="D3" s="82"/>
      <c r="E3" s="226">
        <f>COUNTIF('Peticions PDI o PAS'!$BB$11:$BB$500,B3)</f>
        <v>0</v>
      </c>
      <c r="F3" s="239">
        <f t="shared" si="0"/>
        <v>0</v>
      </c>
      <c r="G3" s="135"/>
      <c r="H3" s="82"/>
      <c r="I3" s="135"/>
      <c r="J3" s="82"/>
      <c r="K3" s="82"/>
      <c r="L3" s="82"/>
    </row>
    <row r="4" spans="1:26" ht="13.5" customHeight="1">
      <c r="A4" s="235" t="s">
        <v>208</v>
      </c>
      <c r="B4" s="132" t="s">
        <v>211</v>
      </c>
      <c r="C4" s="133">
        <v>1139</v>
      </c>
      <c r="D4" s="82"/>
      <c r="E4" s="226">
        <f>COUNTIF('Peticions PDI o PAS'!$BB$11:$BB$114,B4)</f>
        <v>0</v>
      </c>
      <c r="F4" s="239">
        <f t="shared" si="0"/>
        <v>0</v>
      </c>
      <c r="G4" s="135"/>
      <c r="H4" s="82"/>
      <c r="I4" s="135"/>
      <c r="J4" s="82"/>
      <c r="K4" s="82"/>
      <c r="L4" s="82"/>
    </row>
    <row r="5" spans="1:26" ht="13.5" customHeight="1">
      <c r="A5" s="235" t="s">
        <v>208</v>
      </c>
      <c r="B5" s="132" t="s">
        <v>212</v>
      </c>
      <c r="C5" s="133">
        <v>978</v>
      </c>
      <c r="D5" s="82"/>
      <c r="E5" s="226">
        <f>COUNTIF('Peticions PDI o PAS'!$BB$11:$BB$114,B5)</f>
        <v>0</v>
      </c>
      <c r="F5" s="239">
        <f t="shared" si="0"/>
        <v>0</v>
      </c>
      <c r="G5" s="135"/>
      <c r="H5" s="82"/>
      <c r="I5" s="135"/>
      <c r="J5" s="82"/>
      <c r="K5" s="82"/>
      <c r="L5" s="82"/>
    </row>
    <row r="6" spans="1:26" ht="13.5" customHeight="1">
      <c r="A6" s="235" t="s">
        <v>208</v>
      </c>
      <c r="B6" s="132" t="s">
        <v>213</v>
      </c>
      <c r="C6" s="133">
        <v>1185</v>
      </c>
      <c r="D6" s="82"/>
      <c r="E6" s="226">
        <f>COUNTIF('Peticions PDI o PAS'!$BB$11:$BB$114,B6)</f>
        <v>0</v>
      </c>
      <c r="F6" s="239">
        <f t="shared" si="0"/>
        <v>0</v>
      </c>
      <c r="G6" s="135"/>
      <c r="H6" s="82"/>
      <c r="I6" s="135"/>
      <c r="J6" s="82"/>
      <c r="K6" s="82"/>
      <c r="L6" s="82"/>
    </row>
    <row r="7" spans="1:26" ht="13.5" customHeight="1">
      <c r="A7" s="235" t="s">
        <v>208</v>
      </c>
      <c r="B7" s="132" t="s">
        <v>214</v>
      </c>
      <c r="C7" s="133">
        <v>1357</v>
      </c>
      <c r="D7" s="82"/>
      <c r="E7" s="226">
        <f>COUNTIF('Peticions PDI o PAS'!$BB$11:$BB$114,B7)</f>
        <v>0</v>
      </c>
      <c r="F7" s="239">
        <f t="shared" si="0"/>
        <v>0</v>
      </c>
      <c r="G7" s="135"/>
      <c r="H7" s="82"/>
      <c r="I7" s="135"/>
      <c r="J7" s="82"/>
      <c r="K7" s="82"/>
      <c r="L7" s="82"/>
    </row>
    <row r="8" spans="1:26" ht="13.5" customHeight="1">
      <c r="A8" s="235" t="s">
        <v>215</v>
      </c>
      <c r="B8" s="132" t="s">
        <v>216</v>
      </c>
      <c r="C8" s="133">
        <v>2645</v>
      </c>
      <c r="D8" s="82"/>
      <c r="E8" s="226">
        <f>COUNTIF('Peticions PDI o PAS'!$BB$11:$BB$114,B8)</f>
        <v>0</v>
      </c>
      <c r="F8" s="239">
        <f t="shared" si="0"/>
        <v>0</v>
      </c>
      <c r="G8" s="135"/>
      <c r="H8" s="82"/>
      <c r="I8" s="135"/>
      <c r="J8" s="82"/>
      <c r="K8" s="82"/>
      <c r="L8" s="82"/>
    </row>
    <row r="9" spans="1:26" ht="13.5" customHeight="1">
      <c r="A9" s="235" t="s">
        <v>217</v>
      </c>
      <c r="B9" s="132" t="s">
        <v>218</v>
      </c>
      <c r="C9" s="133">
        <v>2375</v>
      </c>
      <c r="D9" s="82"/>
      <c r="E9" s="227">
        <f>COUNTIF('Peticions PDI o PAS'!$BB$11:$BB$114,B9)</f>
        <v>0</v>
      </c>
      <c r="F9" s="240">
        <f t="shared" si="0"/>
        <v>0</v>
      </c>
      <c r="G9" s="136">
        <f>SUM(E2:E9)</f>
        <v>0</v>
      </c>
      <c r="H9" s="82"/>
      <c r="I9" s="135"/>
      <c r="J9" s="82"/>
      <c r="K9" s="82"/>
      <c r="L9" s="82"/>
    </row>
    <row r="10" spans="1:26" ht="13.5" customHeight="1">
      <c r="A10" s="235" t="s">
        <v>208</v>
      </c>
      <c r="B10" s="132" t="s">
        <v>219</v>
      </c>
      <c r="C10" s="133">
        <v>587</v>
      </c>
      <c r="D10" s="82"/>
      <c r="E10" s="225">
        <f>COUNTIF('Peticions PDI o PAS'!$BB$11:$BB$114,B10)</f>
        <v>0</v>
      </c>
      <c r="F10" s="238">
        <f t="shared" si="0"/>
        <v>0</v>
      </c>
      <c r="G10" s="131"/>
      <c r="H10" s="82"/>
      <c r="I10" s="135"/>
      <c r="J10" s="82"/>
      <c r="K10" s="82"/>
      <c r="L10" s="82"/>
    </row>
    <row r="11" spans="1:26" ht="13.5" customHeight="1">
      <c r="A11" s="235" t="s">
        <v>208</v>
      </c>
      <c r="B11" s="132" t="s">
        <v>220</v>
      </c>
      <c r="C11" s="133">
        <v>828</v>
      </c>
      <c r="D11" s="82"/>
      <c r="E11" s="226">
        <f>COUNTIF('Peticions PDI o PAS'!$BB$11:$BB$114,B11)</f>
        <v>0</v>
      </c>
      <c r="F11" s="239">
        <f t="shared" si="0"/>
        <v>0</v>
      </c>
      <c r="G11" s="135"/>
      <c r="H11" s="82"/>
      <c r="I11" s="135"/>
      <c r="J11" s="82"/>
      <c r="K11" s="82"/>
      <c r="L11" s="82"/>
    </row>
    <row r="12" spans="1:26" ht="13.5" customHeight="1">
      <c r="A12" s="235" t="s">
        <v>208</v>
      </c>
      <c r="B12" s="132" t="s">
        <v>221</v>
      </c>
      <c r="C12" s="133">
        <v>1035</v>
      </c>
      <c r="D12" s="82"/>
      <c r="E12" s="226">
        <f>COUNTIF('Peticions PDI o PAS'!$BB$11:$BB$114,B12)</f>
        <v>0</v>
      </c>
      <c r="F12" s="239">
        <f t="shared" si="0"/>
        <v>0</v>
      </c>
      <c r="G12" s="135"/>
      <c r="H12" s="82"/>
      <c r="I12" s="135"/>
      <c r="J12" s="82"/>
      <c r="K12" s="82"/>
      <c r="L12" s="82"/>
    </row>
    <row r="13" spans="1:26" ht="13.5" customHeight="1">
      <c r="A13" s="235" t="s">
        <v>208</v>
      </c>
      <c r="B13" s="132" t="s">
        <v>222</v>
      </c>
      <c r="C13" s="133">
        <v>874</v>
      </c>
      <c r="D13" s="82"/>
      <c r="E13" s="226">
        <f>COUNTIF('Peticions PDI o PAS'!$BB$11:$BB$114,B13)</f>
        <v>0</v>
      </c>
      <c r="F13" s="239">
        <f t="shared" si="0"/>
        <v>0</v>
      </c>
      <c r="G13" s="135"/>
      <c r="H13" s="82"/>
      <c r="I13" s="135"/>
      <c r="J13" s="82"/>
      <c r="K13" s="82"/>
      <c r="L13" s="82"/>
    </row>
    <row r="14" spans="1:26" ht="13.5" customHeight="1">
      <c r="A14" s="235" t="s">
        <v>208</v>
      </c>
      <c r="B14" s="132" t="s">
        <v>223</v>
      </c>
      <c r="C14" s="133">
        <v>1081</v>
      </c>
      <c r="D14" s="82"/>
      <c r="E14" s="226">
        <f>COUNTIF('Peticions PDI o PAS'!$BB$11:$BB$114,B14)</f>
        <v>0</v>
      </c>
      <c r="F14" s="239">
        <f t="shared" si="0"/>
        <v>0</v>
      </c>
      <c r="G14" s="135"/>
      <c r="H14" s="82"/>
      <c r="I14" s="135"/>
      <c r="J14" s="82"/>
      <c r="K14" s="82"/>
      <c r="L14" s="82"/>
    </row>
    <row r="15" spans="1:26" ht="13.5" customHeight="1">
      <c r="A15" s="235" t="s">
        <v>208</v>
      </c>
      <c r="B15" s="132" t="s">
        <v>224</v>
      </c>
      <c r="C15" s="133">
        <v>1254</v>
      </c>
      <c r="D15" s="82"/>
      <c r="E15" s="226">
        <f>COUNTIF('Peticions PDI o PAS'!$BB$11:$BB$114,B15)</f>
        <v>0</v>
      </c>
      <c r="F15" s="239">
        <f t="shared" si="0"/>
        <v>0</v>
      </c>
      <c r="G15" s="135"/>
      <c r="H15" s="82"/>
      <c r="I15" s="135"/>
      <c r="J15" s="82"/>
      <c r="K15" s="82"/>
      <c r="L15" s="82"/>
    </row>
    <row r="16" spans="1:26" ht="13.5" customHeight="1">
      <c r="A16" s="235" t="s">
        <v>215</v>
      </c>
      <c r="B16" s="132" t="s">
        <v>225</v>
      </c>
      <c r="C16" s="133">
        <v>2496</v>
      </c>
      <c r="D16" s="82"/>
      <c r="E16" s="226">
        <f>COUNTIF('Peticions PDI o PAS'!$BB$11:$BB$114,B16)</f>
        <v>0</v>
      </c>
      <c r="F16" s="239">
        <f t="shared" si="0"/>
        <v>0</v>
      </c>
      <c r="G16" s="135"/>
      <c r="H16" s="82"/>
      <c r="I16" s="135"/>
      <c r="J16" s="82"/>
      <c r="K16" s="82"/>
      <c r="L16" s="82"/>
    </row>
    <row r="17" spans="1:26" ht="13.5" customHeight="1">
      <c r="A17" s="235" t="s">
        <v>217</v>
      </c>
      <c r="B17" s="137" t="s">
        <v>226</v>
      </c>
      <c r="C17" s="138">
        <v>2271</v>
      </c>
      <c r="D17" s="82"/>
      <c r="E17" s="227">
        <f>COUNTIF('Peticions PDI o PAS'!$BB$11:$BB$114,B17)</f>
        <v>0</v>
      </c>
      <c r="F17" s="240">
        <f t="shared" si="0"/>
        <v>0</v>
      </c>
      <c r="G17" s="136">
        <f>SUM(E10:E17)</f>
        <v>0</v>
      </c>
      <c r="H17" s="82"/>
      <c r="I17" s="135"/>
      <c r="J17" s="82"/>
      <c r="K17" s="82"/>
      <c r="L17" s="82"/>
    </row>
    <row r="18" spans="1:26" ht="13.5" customHeight="1">
      <c r="A18" s="178" t="s">
        <v>227</v>
      </c>
      <c r="B18" s="128" t="s">
        <v>228</v>
      </c>
      <c r="C18" s="129">
        <v>1489</v>
      </c>
      <c r="D18" s="131"/>
      <c r="E18" s="225">
        <f>COUNTIF('Peticions PDI o PAS'!$BB$11:$BB$114,B18)</f>
        <v>0</v>
      </c>
      <c r="F18" s="238">
        <f t="shared" si="0"/>
        <v>0</v>
      </c>
      <c r="G18" s="131"/>
      <c r="H18" s="82"/>
      <c r="I18" s="135"/>
      <c r="J18" s="82"/>
      <c r="K18" s="82"/>
      <c r="L18" s="82"/>
    </row>
    <row r="19" spans="1:26" ht="13.5" customHeight="1">
      <c r="A19" s="178" t="s">
        <v>227</v>
      </c>
      <c r="B19" s="139" t="s">
        <v>229</v>
      </c>
      <c r="C19" s="140">
        <v>2249</v>
      </c>
      <c r="D19" s="141"/>
      <c r="E19" s="227">
        <f>COUNTIF('Peticions PDI o PAS'!$BB$11:$BB$114,B19)</f>
        <v>0</v>
      </c>
      <c r="F19" s="240">
        <f t="shared" si="0"/>
        <v>0</v>
      </c>
      <c r="G19" s="136">
        <f>SUM(E18:E19)</f>
        <v>0</v>
      </c>
      <c r="H19" s="142">
        <f>SUM(E2:E19)</f>
        <v>0</v>
      </c>
      <c r="I19" s="141">
        <f>'Peticions PDI o PAS'!N8</f>
        <v>0</v>
      </c>
      <c r="J19" s="134">
        <f>'Peticions PDI o PAS'!BD7</f>
        <v>0</v>
      </c>
      <c r="K19" s="134">
        <f>SUM(F2:F19)</f>
        <v>0</v>
      </c>
      <c r="L19" s="82"/>
    </row>
    <row r="20" spans="1:26" ht="13.5" customHeight="1">
      <c r="A20" s="178"/>
      <c r="B20" s="128" t="s">
        <v>230</v>
      </c>
      <c r="C20" s="129">
        <v>1185</v>
      </c>
      <c r="D20" s="143"/>
      <c r="E20" s="228">
        <f>COUNTIF('Peticions PDI o PAS'!$AW$11:$AW$114,B20)</f>
        <v>0</v>
      </c>
      <c r="F20" s="238">
        <f t="shared" si="0"/>
        <v>0</v>
      </c>
      <c r="G20" s="144"/>
      <c r="H20" s="143"/>
      <c r="I20" s="144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6"/>
      <c r="Y20" s="146"/>
      <c r="Z20" s="146"/>
    </row>
    <row r="21" spans="1:26" ht="13.5" customHeight="1">
      <c r="A21" s="236"/>
      <c r="B21" s="132" t="s">
        <v>231</v>
      </c>
      <c r="C21" s="133">
        <v>1311</v>
      </c>
      <c r="D21" s="82"/>
      <c r="E21" s="229">
        <f>COUNTIF('Peticions PDI o PAS'!$AW$11:$AW$114,B21)</f>
        <v>0</v>
      </c>
      <c r="F21" s="239">
        <f t="shared" si="0"/>
        <v>0</v>
      </c>
      <c r="G21" s="135"/>
      <c r="H21" s="82"/>
      <c r="I21" s="135"/>
      <c r="J21" s="82"/>
      <c r="K21" s="82"/>
      <c r="L21" s="82"/>
    </row>
    <row r="22" spans="1:26" ht="13.5" customHeight="1">
      <c r="A22" s="236"/>
      <c r="B22" s="132" t="s">
        <v>232</v>
      </c>
      <c r="C22" s="133">
        <v>1196</v>
      </c>
      <c r="D22" s="82"/>
      <c r="E22" s="229">
        <f>COUNTIF('Peticions PDI o PAS'!$AW$11:$AW$114,B22)</f>
        <v>0</v>
      </c>
      <c r="F22" s="239">
        <f t="shared" si="0"/>
        <v>0</v>
      </c>
      <c r="G22" s="135"/>
      <c r="H22" s="82"/>
      <c r="I22" s="135"/>
      <c r="J22" s="82"/>
      <c r="K22" s="82"/>
      <c r="L22" s="82"/>
    </row>
    <row r="23" spans="1:26" ht="13.5" customHeight="1">
      <c r="A23" s="236"/>
      <c r="B23" s="132" t="s">
        <v>233</v>
      </c>
      <c r="C23" s="133">
        <v>1323</v>
      </c>
      <c r="D23" s="82"/>
      <c r="E23" s="229">
        <f>COUNTIF('Peticions PDI o PAS'!$AW$11:$AW$114,B23)</f>
        <v>0</v>
      </c>
      <c r="F23" s="239">
        <f t="shared" si="0"/>
        <v>0</v>
      </c>
      <c r="G23" s="135"/>
      <c r="H23" s="82"/>
      <c r="I23" s="135"/>
      <c r="J23" s="82"/>
      <c r="K23" s="82"/>
      <c r="L23" s="82"/>
    </row>
    <row r="24" spans="1:26" ht="13.5" customHeight="1">
      <c r="A24" s="235" t="s">
        <v>234</v>
      </c>
      <c r="B24" s="132" t="s">
        <v>235</v>
      </c>
      <c r="C24" s="133">
        <v>1346</v>
      </c>
      <c r="D24" s="126"/>
      <c r="E24" s="229">
        <f>COUNTIF('Peticions PDI o PAS'!$AW$11:$AW$114,B24)</f>
        <v>0</v>
      </c>
      <c r="F24" s="239">
        <f t="shared" si="0"/>
        <v>0</v>
      </c>
      <c r="G24" s="148"/>
      <c r="H24" s="126"/>
      <c r="I24" s="148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spans="1:26" ht="13.5" customHeight="1">
      <c r="A25" s="235" t="s">
        <v>234</v>
      </c>
      <c r="B25" s="132" t="s">
        <v>236</v>
      </c>
      <c r="C25" s="133">
        <v>1466</v>
      </c>
      <c r="D25" s="82"/>
      <c r="E25" s="230">
        <f>COUNTIF('Peticions PDI o PAS'!$AW$11:$AW$114,B25)</f>
        <v>0</v>
      </c>
      <c r="F25" s="240">
        <f t="shared" si="0"/>
        <v>0</v>
      </c>
      <c r="G25" s="136">
        <f>SUM(E20:E25)</f>
        <v>0</v>
      </c>
      <c r="H25" s="82"/>
      <c r="I25" s="135"/>
      <c r="J25" s="82"/>
      <c r="K25" s="82"/>
      <c r="L25" s="82"/>
    </row>
    <row r="26" spans="1:26" ht="13.5" customHeight="1">
      <c r="A26" s="236"/>
      <c r="B26" s="132" t="s">
        <v>237</v>
      </c>
      <c r="C26" s="133">
        <v>1093</v>
      </c>
      <c r="D26" s="82"/>
      <c r="E26" s="228">
        <f>COUNTIF('Peticions PDI o PAS'!$AW$11:$AW$114,B26)</f>
        <v>0</v>
      </c>
      <c r="F26" s="238">
        <f t="shared" si="0"/>
        <v>0</v>
      </c>
      <c r="G26" s="131"/>
      <c r="H26" s="82"/>
      <c r="I26" s="135"/>
      <c r="J26" s="82"/>
      <c r="K26" s="82"/>
      <c r="L26" s="82"/>
    </row>
    <row r="27" spans="1:26" ht="13.5" customHeight="1">
      <c r="A27" s="236"/>
      <c r="B27" s="132" t="s">
        <v>238</v>
      </c>
      <c r="C27" s="133">
        <v>1219</v>
      </c>
      <c r="D27" s="82"/>
      <c r="E27" s="229">
        <f>COUNTIF('Peticions PDI o PAS'!$AW$11:$AW$114,B27)</f>
        <v>0</v>
      </c>
      <c r="F27" s="239">
        <f t="shared" si="0"/>
        <v>0</v>
      </c>
      <c r="G27" s="135"/>
      <c r="H27" s="82"/>
      <c r="I27" s="135"/>
      <c r="J27" s="82"/>
      <c r="K27" s="82"/>
      <c r="L27" s="82"/>
    </row>
    <row r="28" spans="1:26" ht="13.5" customHeight="1">
      <c r="A28" s="236"/>
      <c r="B28" s="132" t="s">
        <v>239</v>
      </c>
      <c r="C28" s="133">
        <v>1104</v>
      </c>
      <c r="D28" s="82"/>
      <c r="E28" s="229">
        <f>COUNTIF('Peticions PDI o PAS'!$AW$11:$AW$114,B28)</f>
        <v>0</v>
      </c>
      <c r="F28" s="239">
        <f t="shared" si="0"/>
        <v>0</v>
      </c>
      <c r="G28" s="135"/>
      <c r="H28" s="82"/>
      <c r="I28" s="135"/>
      <c r="J28" s="82"/>
      <c r="K28" s="82"/>
      <c r="L28" s="82"/>
    </row>
    <row r="29" spans="1:26" ht="13.5" customHeight="1">
      <c r="A29" s="236"/>
      <c r="B29" s="132" t="s">
        <v>240</v>
      </c>
      <c r="C29" s="133">
        <v>1231</v>
      </c>
      <c r="D29" s="82"/>
      <c r="E29" s="229">
        <f>COUNTIF('Peticions PDI o PAS'!$AW$11:$AW$114,B29)</f>
        <v>0</v>
      </c>
      <c r="F29" s="239">
        <f t="shared" si="0"/>
        <v>0</v>
      </c>
      <c r="G29" s="135"/>
      <c r="H29" s="82"/>
      <c r="I29" s="135"/>
      <c r="J29" s="82"/>
      <c r="K29" s="82"/>
      <c r="L29" s="82"/>
    </row>
    <row r="30" spans="1:26" ht="13.5" customHeight="1">
      <c r="A30" s="235" t="s">
        <v>234</v>
      </c>
      <c r="B30" s="132" t="s">
        <v>241</v>
      </c>
      <c r="C30" s="133">
        <v>1254</v>
      </c>
      <c r="D30" s="82"/>
      <c r="E30" s="229">
        <f>COUNTIF('Peticions PDI o PAS'!$AW$11:$AW$114,B30)</f>
        <v>0</v>
      </c>
      <c r="F30" s="239">
        <f t="shared" si="0"/>
        <v>0</v>
      </c>
      <c r="G30" s="135"/>
      <c r="H30" s="82"/>
      <c r="I30" s="135"/>
      <c r="J30" s="82"/>
      <c r="K30" s="82"/>
      <c r="L30" s="82"/>
    </row>
    <row r="31" spans="1:26" ht="13.5" customHeight="1">
      <c r="A31" s="235" t="s">
        <v>234</v>
      </c>
      <c r="B31" s="139" t="s">
        <v>242</v>
      </c>
      <c r="C31" s="140">
        <v>1374</v>
      </c>
      <c r="D31" s="149"/>
      <c r="E31" s="230">
        <f>COUNTIF('Peticions PDI o PAS'!$AW$11:$AW$114,B31)</f>
        <v>0</v>
      </c>
      <c r="F31" s="240">
        <f t="shared" si="0"/>
        <v>0</v>
      </c>
      <c r="G31" s="150">
        <f>SUM(E26:E31)</f>
        <v>0</v>
      </c>
      <c r="H31" s="151">
        <f>SUM(E20:E31)</f>
        <v>0</v>
      </c>
      <c r="I31" s="152">
        <f>'Peticions PDI o PAS'!I8</f>
        <v>0</v>
      </c>
      <c r="J31" s="134">
        <f>'Peticions PDI o PAS'!AX7</f>
        <v>0</v>
      </c>
      <c r="K31" s="153">
        <f>SUM(F20:F31)</f>
        <v>0</v>
      </c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ht="13.5" customHeight="1">
      <c r="A32" s="178" t="s">
        <v>227</v>
      </c>
      <c r="B32" s="128" t="s">
        <v>243</v>
      </c>
      <c r="C32" s="129">
        <v>1629</v>
      </c>
      <c r="D32" s="130"/>
      <c r="E32" s="225">
        <f>COUNTIF('Peticions PDI o PAS'!$BL$11:$BL$114,B32)</f>
        <v>0</v>
      </c>
      <c r="F32" s="238">
        <f t="shared" si="0"/>
        <v>0</v>
      </c>
      <c r="G32" s="131"/>
      <c r="H32" s="130"/>
      <c r="I32" s="131"/>
      <c r="J32" s="82"/>
      <c r="K32" s="82"/>
      <c r="L32" s="82"/>
    </row>
    <row r="33" spans="1:12" ht="13.5" customHeight="1">
      <c r="A33" s="178" t="s">
        <v>227</v>
      </c>
      <c r="B33" s="132" t="s">
        <v>244</v>
      </c>
      <c r="C33" s="133">
        <v>1909</v>
      </c>
      <c r="D33" s="82"/>
      <c r="E33" s="226">
        <f>COUNTIF('Peticions PDI o PAS'!$BL$11:$BL$114,B33)</f>
        <v>0</v>
      </c>
      <c r="F33" s="239">
        <f t="shared" si="0"/>
        <v>0</v>
      </c>
      <c r="G33" s="135"/>
      <c r="H33" s="82"/>
      <c r="I33" s="135"/>
      <c r="J33" s="82"/>
      <c r="K33" s="82"/>
      <c r="L33" s="82"/>
    </row>
    <row r="34" spans="1:12" ht="13.5" customHeight="1">
      <c r="A34" s="178" t="s">
        <v>227</v>
      </c>
      <c r="B34" s="132" t="s">
        <v>245</v>
      </c>
      <c r="C34" s="133">
        <v>2249</v>
      </c>
      <c r="D34" s="82"/>
      <c r="E34" s="227">
        <f>COUNTIF('Peticions PDI o PAS'!$BL$11:$BL$114,B34)</f>
        <v>0</v>
      </c>
      <c r="F34" s="240">
        <f t="shared" si="0"/>
        <v>0</v>
      </c>
      <c r="G34" s="136">
        <f>SUM(E32:E34)</f>
        <v>0</v>
      </c>
      <c r="H34" s="82"/>
      <c r="I34" s="135"/>
      <c r="J34" s="82"/>
      <c r="K34" s="82"/>
      <c r="L34" s="82"/>
    </row>
    <row r="35" spans="1:12" ht="13.5" customHeight="1">
      <c r="A35" s="178" t="s">
        <v>227</v>
      </c>
      <c r="B35" s="128" t="s">
        <v>228</v>
      </c>
      <c r="C35" s="129">
        <v>1489</v>
      </c>
      <c r="D35" s="82"/>
      <c r="E35" s="225">
        <f>COUNTIF('Peticions PDI o PAS'!$BL$11:$BL$114,B35)</f>
        <v>0</v>
      </c>
      <c r="F35" s="238">
        <f t="shared" si="0"/>
        <v>0</v>
      </c>
      <c r="G35" s="131"/>
      <c r="H35" s="82"/>
      <c r="I35" s="135"/>
      <c r="J35" s="82"/>
      <c r="K35" s="82"/>
      <c r="L35" s="82"/>
    </row>
    <row r="36" spans="1:12" ht="13.5" customHeight="1">
      <c r="A36" s="178" t="s">
        <v>227</v>
      </c>
      <c r="B36" s="139" t="s">
        <v>229</v>
      </c>
      <c r="C36" s="140">
        <v>2249</v>
      </c>
      <c r="D36" s="154"/>
      <c r="E36" s="227">
        <f>COUNTIF('Peticions PDI o PAS'!$BL$11:$BL$114,B36)</f>
        <v>0</v>
      </c>
      <c r="F36" s="240">
        <f t="shared" si="0"/>
        <v>0</v>
      </c>
      <c r="G36" s="136">
        <f>SUM(E35:E36)</f>
        <v>0</v>
      </c>
      <c r="H36" s="142">
        <f>SUM(E32:E36)</f>
        <v>0</v>
      </c>
      <c r="I36" s="141">
        <f>'Peticions PDI o PAS'!U8</f>
        <v>0</v>
      </c>
      <c r="J36" s="134">
        <f>'Peticions PDI o PAS'!BM7</f>
        <v>0</v>
      </c>
      <c r="K36" s="134">
        <f>SUM(F32:F36)</f>
        <v>0</v>
      </c>
      <c r="L36" s="82"/>
    </row>
    <row r="37" spans="1:12" ht="13.5" customHeight="1">
      <c r="A37" s="237"/>
      <c r="B37" s="155" t="s">
        <v>246</v>
      </c>
      <c r="C37" s="156">
        <v>300</v>
      </c>
      <c r="D37" s="157"/>
      <c r="E37" s="231">
        <f>COUNTIF('Peticions PDI o PAS'!W11:W114,"ETT*")</f>
        <v>0</v>
      </c>
      <c r="F37" s="241">
        <f t="shared" si="0"/>
        <v>0</v>
      </c>
      <c r="G37" s="157"/>
      <c r="H37" s="158">
        <f>E37</f>
        <v>0</v>
      </c>
      <c r="I37" s="159">
        <f>'Peticions PDI o PAS'!W8</f>
        <v>0</v>
      </c>
      <c r="J37" s="134">
        <f>'Peticions PDI o PAS'!BI7</f>
        <v>0</v>
      </c>
      <c r="K37" s="82"/>
      <c r="L37" s="82"/>
    </row>
    <row r="38" spans="1:12" ht="13.5" customHeight="1" thickBot="1">
      <c r="A38" s="82"/>
      <c r="B38" s="82"/>
      <c r="C38" s="82"/>
      <c r="D38" s="82"/>
      <c r="E38" s="232">
        <f t="shared" ref="E38" si="1">SUM(E2:E37)</f>
        <v>0</v>
      </c>
      <c r="F38" s="242">
        <f>SUM(F2:F37)</f>
        <v>0</v>
      </c>
      <c r="G38" s="82"/>
      <c r="H38" s="161">
        <f>H36+H31+H19+H37</f>
        <v>0</v>
      </c>
      <c r="I38" s="160">
        <f>'Peticions PDI o PAS'!AX7+'Peticions PDI o PAS'!BD7+'Peticions PDI o PAS'!BI7+'Peticions PDI o PAS'!BM7</f>
        <v>0</v>
      </c>
      <c r="J38" s="160">
        <f>SUM(J2:J37)</f>
        <v>0</v>
      </c>
      <c r="K38" s="82"/>
      <c r="L38" s="82"/>
    </row>
    <row r="39" spans="1:12" ht="15.75" customHeight="1" thickBot="1"/>
    <row r="40" spans="1:12" ht="30" customHeight="1">
      <c r="A40" s="123"/>
      <c r="B40" s="162" t="s">
        <v>11</v>
      </c>
      <c r="C40" s="163" t="s">
        <v>204</v>
      </c>
      <c r="E40" s="127" t="s">
        <v>205</v>
      </c>
      <c r="F40" s="127" t="s">
        <v>206</v>
      </c>
      <c r="H40" s="260" t="s">
        <v>207</v>
      </c>
      <c r="I40" s="250"/>
      <c r="J40" s="251"/>
    </row>
    <row r="41" spans="1:12" ht="15.75" customHeight="1">
      <c r="A41" s="234" t="s">
        <v>208</v>
      </c>
      <c r="B41" s="164" t="s">
        <v>247</v>
      </c>
      <c r="C41" s="133">
        <v>165</v>
      </c>
      <c r="D41" s="82"/>
      <c r="E41" s="222">
        <f>COUNTIF('Peticions PDI o PAS'!S11:S500,"M0*")</f>
        <v>0</v>
      </c>
      <c r="F41" s="134">
        <f t="shared" ref="F41:F46" si="2">C41*E41</f>
        <v>0</v>
      </c>
      <c r="G41" s="82"/>
      <c r="H41" s="82"/>
      <c r="I41" s="82"/>
      <c r="J41" s="82"/>
      <c r="K41" s="82"/>
    </row>
    <row r="42" spans="1:12" ht="15.75" customHeight="1">
      <c r="A42" s="234" t="s">
        <v>208</v>
      </c>
      <c r="B42" s="164" t="s">
        <v>248</v>
      </c>
      <c r="C42" s="133">
        <v>196</v>
      </c>
      <c r="D42" s="82"/>
      <c r="E42" s="222">
        <f>COUNTIF('Peticions PDI o PAS'!S11:S500,"M1*")</f>
        <v>0</v>
      </c>
      <c r="F42" s="134">
        <f t="shared" si="2"/>
        <v>0</v>
      </c>
      <c r="G42" s="82"/>
      <c r="H42" s="82"/>
      <c r="I42" s="82"/>
      <c r="J42" s="82"/>
      <c r="K42" s="82"/>
    </row>
    <row r="43" spans="1:12" ht="15.75" customHeight="1">
      <c r="A43" s="234" t="s">
        <v>208</v>
      </c>
      <c r="B43" s="164" t="s">
        <v>249</v>
      </c>
      <c r="C43" s="133">
        <v>253</v>
      </c>
      <c r="D43" s="82"/>
      <c r="E43" s="222">
        <f>COUNTIF('Peticions PDI o PAS'!S11:S500,"M2*")</f>
        <v>0</v>
      </c>
      <c r="F43" s="134">
        <f t="shared" si="2"/>
        <v>0</v>
      </c>
      <c r="G43" s="82"/>
      <c r="H43" s="82"/>
      <c r="I43" s="82"/>
      <c r="J43" s="82"/>
      <c r="K43" s="82"/>
    </row>
    <row r="44" spans="1:12" ht="15.75" customHeight="1">
      <c r="A44" s="234" t="s">
        <v>208</v>
      </c>
      <c r="B44" s="164" t="s">
        <v>250</v>
      </c>
      <c r="C44" s="133">
        <v>310</v>
      </c>
      <c r="D44" s="82"/>
      <c r="E44" s="222">
        <f>COUNTIF('Peticions PDI o PAS'!S11:S500,"M3*")</f>
        <v>0</v>
      </c>
      <c r="F44" s="134">
        <f t="shared" si="2"/>
        <v>0</v>
      </c>
      <c r="G44" s="82"/>
      <c r="H44" s="82"/>
      <c r="I44" s="82"/>
      <c r="J44" s="82"/>
      <c r="K44" s="82"/>
    </row>
    <row r="45" spans="1:12" ht="15.75" customHeight="1">
      <c r="A45" s="234" t="s">
        <v>208</v>
      </c>
      <c r="B45" s="164" t="s">
        <v>251</v>
      </c>
      <c r="C45" s="133">
        <v>400</v>
      </c>
      <c r="D45" s="82"/>
      <c r="E45" s="222">
        <f>COUNTIF('Peticions PDI o PAS'!S11:S500,"M4*")</f>
        <v>0</v>
      </c>
      <c r="F45" s="134">
        <f t="shared" si="2"/>
        <v>0</v>
      </c>
      <c r="G45" s="82"/>
      <c r="H45" s="82"/>
      <c r="I45" s="82"/>
      <c r="J45" s="82"/>
      <c r="K45" s="82"/>
    </row>
    <row r="46" spans="1:12" ht="15.75" customHeight="1">
      <c r="A46" s="234" t="s">
        <v>208</v>
      </c>
      <c r="B46" s="165" t="s">
        <v>252</v>
      </c>
      <c r="C46" s="147">
        <v>500</v>
      </c>
      <c r="D46" s="82"/>
      <c r="E46" s="222">
        <f>COUNTIF('Peticions PDI o PAS'!S11:S500,"M5*")</f>
        <v>0</v>
      </c>
      <c r="F46" s="134">
        <f t="shared" si="2"/>
        <v>0</v>
      </c>
      <c r="G46" s="82"/>
      <c r="H46" s="82"/>
      <c r="I46" s="82"/>
      <c r="J46" s="82"/>
      <c r="K46" s="82"/>
    </row>
    <row r="47" spans="1:12" ht="15.75" customHeight="1" thickBot="1">
      <c r="A47" s="82"/>
      <c r="B47" s="82"/>
      <c r="C47" s="82"/>
      <c r="D47" s="82"/>
      <c r="E47" s="223">
        <f t="shared" ref="E47:F47" si="3">SUM(E41:E46)</f>
        <v>0</v>
      </c>
      <c r="F47" s="214">
        <f t="shared" si="3"/>
        <v>0</v>
      </c>
      <c r="G47" s="82"/>
      <c r="H47" s="82">
        <f>'Peticions PDI o PAS'!S8</f>
        <v>0</v>
      </c>
      <c r="I47" s="134">
        <f>'Peticions PDI o PAS'!BG7</f>
        <v>0</v>
      </c>
      <c r="J47" s="82"/>
      <c r="K47" s="82"/>
    </row>
    <row r="48" spans="1:12" ht="12.75" customHeight="1">
      <c r="A48" s="234" t="s">
        <v>208</v>
      </c>
      <c r="B48" s="167" t="s">
        <v>253</v>
      </c>
      <c r="C48" s="168">
        <v>42</v>
      </c>
      <c r="D48" s="82"/>
      <c r="E48" s="224">
        <f>COUNTIF('Peticions PDI o PAS'!T11:T114,"S*")</f>
        <v>0</v>
      </c>
      <c r="F48" s="215">
        <f>C48*E48</f>
        <v>0</v>
      </c>
      <c r="G48" s="82"/>
      <c r="H48" s="82">
        <f>'Peticions PDI o PAS'!T8</f>
        <v>0</v>
      </c>
      <c r="I48" s="107">
        <f>'Peticions PDI o PAS'!BH7</f>
        <v>0</v>
      </c>
      <c r="J48" s="82"/>
      <c r="K48" s="82"/>
    </row>
    <row r="49" spans="1:26" ht="15.75" customHeight="1" thickBot="1">
      <c r="A49" s="82"/>
      <c r="B49" s="169"/>
      <c r="C49" s="82"/>
      <c r="D49" s="82"/>
      <c r="E49" s="82"/>
      <c r="F49" s="82"/>
      <c r="G49" s="82"/>
      <c r="H49" s="82"/>
      <c r="I49" s="82"/>
      <c r="J49" s="82"/>
      <c r="K49" s="82"/>
    </row>
    <row r="50" spans="1:26" ht="27" customHeight="1">
      <c r="A50" s="170"/>
      <c r="B50" s="171" t="s">
        <v>254</v>
      </c>
      <c r="C50" s="172" t="s">
        <v>204</v>
      </c>
      <c r="E50" s="127" t="s">
        <v>205</v>
      </c>
      <c r="F50" s="127" t="s">
        <v>206</v>
      </c>
    </row>
    <row r="51" spans="1:26" ht="15.75" customHeight="1">
      <c r="A51" s="234" t="s">
        <v>208</v>
      </c>
      <c r="B51" s="173" t="s">
        <v>255</v>
      </c>
      <c r="C51" s="174">
        <v>55</v>
      </c>
      <c r="D51" s="82"/>
      <c r="E51" s="222">
        <f>COUNTIF('Peticions PDI o PAS'!L11:L500,"S*") + COUNTIF('Peticions PDI o PAS'!R11:R500,"S*") + COUNTIF('Peticions PDI o PAS'!X11:X500,"S*")</f>
        <v>0</v>
      </c>
      <c r="F51" s="134">
        <f t="shared" ref="F51:F55" si="4">C51*E51</f>
        <v>0</v>
      </c>
      <c r="G51" s="82"/>
      <c r="H51" s="82">
        <f>'Peticions PDI o PAS'!L8+'Peticions PDI o PAS'!R8+'Peticions PDI o PAS'!X8</f>
        <v>0</v>
      </c>
      <c r="I51" s="134">
        <f>'Peticions PDI o PAS'!AZ7+'Peticions PDI o PAS'!BF7+'Peticions PDI o PAS'!BJ7</f>
        <v>0</v>
      </c>
      <c r="J51" s="82"/>
      <c r="K51" s="82"/>
    </row>
    <row r="52" spans="1:26" ht="15.75" customHeight="1">
      <c r="A52" s="234" t="s">
        <v>208</v>
      </c>
      <c r="B52" s="173" t="s">
        <v>7</v>
      </c>
      <c r="C52" s="174">
        <v>45</v>
      </c>
      <c r="D52" s="82"/>
      <c r="E52" s="222">
        <f>COUNTIF('Peticions PDI o PAS'!M11:M500,"S*") + COUNTIF('Peticions PDI o PAS'!Q11:Q500,"S*") + COUNTIF('Peticions PDI o PAS'!Y11:Y500,"S*")</f>
        <v>0</v>
      </c>
      <c r="F52" s="134">
        <f t="shared" si="4"/>
        <v>0</v>
      </c>
      <c r="G52" s="82"/>
      <c r="H52" s="82">
        <f>'Peticions PDI o PAS'!M8+'Peticions PDI o PAS'!Q8+'Peticions PDI o PAS'!Y8</f>
        <v>0</v>
      </c>
      <c r="I52" s="134">
        <f>'Peticions PDI o PAS'!BK7+'Peticions PDI o PAS'!BA7+'Peticions PDI o PAS'!BE7</f>
        <v>0</v>
      </c>
      <c r="J52" s="82"/>
      <c r="K52" s="82"/>
    </row>
    <row r="53" spans="1:26" ht="15.75" customHeight="1">
      <c r="A53" s="234" t="s">
        <v>256</v>
      </c>
      <c r="B53" s="173" t="s">
        <v>257</v>
      </c>
      <c r="C53" s="174">
        <v>150</v>
      </c>
      <c r="D53" s="82"/>
      <c r="E53" s="222">
        <f>COUNTIFS('Peticions PDI o PAS'!K11:K500,"S*", 'Peticions PDI o PAS'!I11:I500,"P1*")</f>
        <v>0</v>
      </c>
      <c r="F53" s="134">
        <f t="shared" si="4"/>
        <v>0</v>
      </c>
      <c r="G53" s="82"/>
      <c r="H53" s="82"/>
      <c r="I53" s="134"/>
      <c r="J53" s="82"/>
      <c r="K53" s="82"/>
    </row>
    <row r="54" spans="1:26" ht="15.75" customHeight="1">
      <c r="A54" s="234" t="s">
        <v>258</v>
      </c>
      <c r="B54" s="173" t="s">
        <v>257</v>
      </c>
      <c r="C54" s="174">
        <v>150</v>
      </c>
      <c r="D54" s="82"/>
      <c r="E54" s="222">
        <f>COUNTIFS('Peticions PDI o PAS'!K11:K500,"S*", 'Peticions PDI o PAS'!I11:I500,"P2*")</f>
        <v>0</v>
      </c>
      <c r="F54" s="134">
        <f t="shared" si="4"/>
        <v>0</v>
      </c>
      <c r="G54" s="82"/>
      <c r="H54" s="82"/>
      <c r="I54" s="134"/>
      <c r="J54" s="82"/>
      <c r="K54" s="82"/>
    </row>
    <row r="55" spans="1:26" ht="15.75" customHeight="1">
      <c r="A55" s="234" t="s">
        <v>234</v>
      </c>
      <c r="B55" s="173" t="s">
        <v>257</v>
      </c>
      <c r="C55" s="174">
        <v>150</v>
      </c>
      <c r="D55" s="82"/>
      <c r="E55" s="222">
        <f>COUNTIFS('Peticions PDI o PAS'!K11:K500,"S*", 'Peticions PDI o PAS'!I11:I500,"P3*")</f>
        <v>0</v>
      </c>
      <c r="F55" s="134">
        <f t="shared" si="4"/>
        <v>0</v>
      </c>
      <c r="G55" s="82"/>
      <c r="H55" s="82">
        <f>'Peticions PDI o PAS'!K8</f>
        <v>0</v>
      </c>
      <c r="I55" s="134">
        <f>'Peticions PDI o PAS'!AY7</f>
        <v>0</v>
      </c>
      <c r="J55" s="82"/>
      <c r="K55" s="82"/>
    </row>
    <row r="56" spans="1:26" ht="36" customHeight="1">
      <c r="A56" s="175"/>
      <c r="B56" s="176" t="s">
        <v>259</v>
      </c>
      <c r="C56" s="177"/>
      <c r="D56" s="82"/>
      <c r="E56" s="222"/>
      <c r="F56" s="134"/>
      <c r="G56" s="82"/>
      <c r="H56" s="82"/>
      <c r="I56" s="134"/>
      <c r="J56" s="82"/>
      <c r="K56" s="82"/>
    </row>
    <row r="57" spans="1:26" ht="18" customHeight="1">
      <c r="A57" s="234" t="s">
        <v>227</v>
      </c>
      <c r="B57" s="233" t="s">
        <v>228</v>
      </c>
      <c r="C57" s="168">
        <v>85</v>
      </c>
      <c r="D57" s="82"/>
      <c r="E57" s="222">
        <f>COUNTIFS('Peticions PDI o PAS'!V11:V118,"S*", 'Peticions PDI o PAS'!U11:U118,"Mini*")</f>
        <v>0</v>
      </c>
      <c r="F57" s="134">
        <f t="shared" ref="F57:F61" si="5">C57*E57</f>
        <v>0</v>
      </c>
      <c r="G57" s="82"/>
      <c r="H57" s="82"/>
      <c r="I57" s="134"/>
      <c r="J57" s="82"/>
      <c r="K57" s="82"/>
    </row>
    <row r="58" spans="1:26" ht="18" customHeight="1">
      <c r="A58" s="234" t="s">
        <v>227</v>
      </c>
      <c r="B58" s="233" t="s">
        <v>243</v>
      </c>
      <c r="C58" s="168">
        <v>237</v>
      </c>
      <c r="D58" s="82"/>
      <c r="E58" s="222">
        <f>COUNTIFS('Peticions PDI o PAS'!V11:V118,"S*", 'Peticions PDI o PAS'!U11:U118,"Air*")</f>
        <v>0</v>
      </c>
      <c r="F58" s="134">
        <f t="shared" si="5"/>
        <v>0</v>
      </c>
      <c r="G58" s="82"/>
      <c r="H58" s="82"/>
      <c r="I58" s="134"/>
      <c r="J58" s="82"/>
      <c r="K58" s="82"/>
    </row>
    <row r="59" spans="1:26" ht="18" customHeight="1">
      <c r="A59" s="234" t="s">
        <v>227</v>
      </c>
      <c r="B59" s="233" t="s">
        <v>244</v>
      </c>
      <c r="C59" s="168">
        <v>237</v>
      </c>
      <c r="D59" s="82"/>
      <c r="E59" s="222">
        <f>COUNTIFS('Peticions PDI o PAS'!V11:V118,"S*", 'Peticions PDI o PAS'!U11:U118,"Pro13*")</f>
        <v>0</v>
      </c>
      <c r="F59" s="134">
        <f t="shared" si="5"/>
        <v>0</v>
      </c>
      <c r="G59" s="82"/>
      <c r="H59" s="82"/>
      <c r="I59" s="134"/>
      <c r="J59" s="82"/>
      <c r="K59" s="82"/>
    </row>
    <row r="60" spans="1:26" ht="18" customHeight="1">
      <c r="A60" s="234" t="s">
        <v>227</v>
      </c>
      <c r="B60" s="233" t="s">
        <v>245</v>
      </c>
      <c r="C60" s="168">
        <v>237</v>
      </c>
      <c r="D60" s="82"/>
      <c r="E60" s="222">
        <f>COUNTIFS('Peticions PDI o PAS'!V11:V118,"S*", 'Peticions PDI o PAS'!U11:U118,"Pro14*")</f>
        <v>0</v>
      </c>
      <c r="F60" s="134">
        <f t="shared" si="5"/>
        <v>0</v>
      </c>
      <c r="G60" s="82"/>
      <c r="H60" s="82"/>
      <c r="I60" s="134"/>
      <c r="J60" s="82"/>
      <c r="K60" s="82"/>
    </row>
    <row r="61" spans="1:26" ht="18" customHeight="1">
      <c r="A61" s="234" t="s">
        <v>227</v>
      </c>
      <c r="B61" s="233" t="s">
        <v>229</v>
      </c>
      <c r="C61" s="168">
        <v>169</v>
      </c>
      <c r="D61" s="82"/>
      <c r="E61" s="222">
        <f>COUNTIFS('Peticions PDI o PAS'!V11:V118,"S*", 'Peticions PDI o PAS'!U11:U118,"iMac*")</f>
        <v>0</v>
      </c>
      <c r="F61" s="134">
        <f t="shared" si="5"/>
        <v>0</v>
      </c>
      <c r="G61" s="82"/>
      <c r="H61" s="82"/>
      <c r="I61" s="134"/>
      <c r="J61" s="82"/>
      <c r="K61" s="82"/>
    </row>
    <row r="62" spans="1:26" ht="15.75" customHeight="1" thickBot="1">
      <c r="A62" s="82"/>
      <c r="B62" s="82"/>
      <c r="C62" s="82"/>
      <c r="D62" s="82"/>
      <c r="E62" s="82"/>
      <c r="F62" s="214">
        <f>SUM(F51:F61)</f>
        <v>0</v>
      </c>
      <c r="G62" s="82"/>
      <c r="H62" s="82"/>
      <c r="I62" s="179">
        <f>'Peticions PDI o PAS'!BN7</f>
        <v>0</v>
      </c>
      <c r="J62" s="82"/>
      <c r="K62" s="82"/>
    </row>
    <row r="63" spans="1:26" ht="24" customHeight="1">
      <c r="A63" s="82"/>
      <c r="B63" s="82"/>
      <c r="C63" s="82"/>
      <c r="D63" s="82"/>
      <c r="E63" s="146"/>
      <c r="F63" s="146"/>
      <c r="G63" s="146"/>
      <c r="H63" s="146"/>
      <c r="I63" s="216">
        <f>SUM(I38:I62)</f>
        <v>0</v>
      </c>
      <c r="J63" s="216">
        <f>'Peticions PDI o PAS'!BP9</f>
        <v>0</v>
      </c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</row>
    <row r="64" spans="1:26" ht="15" customHeight="1">
      <c r="A64" s="261" t="s">
        <v>283</v>
      </c>
      <c r="B64" s="261"/>
      <c r="C64" s="206" t="s">
        <v>285</v>
      </c>
      <c r="D64" s="206" t="s">
        <v>83</v>
      </c>
      <c r="E64" s="206" t="s">
        <v>284</v>
      </c>
    </row>
    <row r="65" spans="1:10" ht="15" customHeight="1">
      <c r="A65" s="234" t="s">
        <v>208</v>
      </c>
      <c r="B65" s="233" t="s">
        <v>209</v>
      </c>
      <c r="C65" s="222">
        <f>COUNTIFS('Peticions PDI o PAS'!$BB$11:$BB$500,B65, 'Peticions PDI o PAS'!$BC$11:$BC$500,"Compacte (SFF)")</f>
        <v>0</v>
      </c>
      <c r="D65" s="222">
        <f>COUNTIFS('Peticions PDI o PAS'!$BB$11:$BB$500,B65, 'Peticions PDI o PAS'!$BC$11:$BC$500,"Minitorre")</f>
        <v>0</v>
      </c>
      <c r="E65" s="222">
        <f>COUNTIFS('Peticions PDI o PAS'!$BB$11:$BB$500,B65, 'Peticions PDI o PAS'!$BC$11:$BC$500," ")</f>
        <v>0</v>
      </c>
    </row>
    <row r="66" spans="1:10" ht="15" customHeight="1">
      <c r="A66" s="234" t="s">
        <v>208</v>
      </c>
      <c r="B66" s="233" t="s">
        <v>210</v>
      </c>
      <c r="C66" s="222">
        <f>COUNTIFS('Peticions PDI o PAS'!$BB$11:$BB$500,B66, 'Peticions PDI o PAS'!$BC$11:$BC$500,"Compacte (SFF)")</f>
        <v>0</v>
      </c>
      <c r="D66" s="222">
        <f>COUNTIFS('Peticions PDI o PAS'!$BB$11:$BB$500,B66, 'Peticions PDI o PAS'!$BC$11:$BC$500,"Minitorre")</f>
        <v>0</v>
      </c>
      <c r="E66" s="222">
        <f>COUNTIFS('Peticions PDI o PAS'!$BB$11:$BB$500,B66, 'Peticions PDI o PAS'!$BC$11:$BC$500," ")</f>
        <v>0</v>
      </c>
    </row>
    <row r="67" spans="1:10" ht="15" customHeight="1">
      <c r="A67" s="234" t="s">
        <v>208</v>
      </c>
      <c r="B67" s="233" t="s">
        <v>211</v>
      </c>
      <c r="C67" s="222">
        <f>COUNTIFS('Peticions PDI o PAS'!$BB$11:$BB$500,B67, 'Peticions PDI o PAS'!$BC$11:$BC$500,"Compacte (SFF)")</f>
        <v>0</v>
      </c>
      <c r="D67" s="222">
        <f>COUNTIFS('Peticions PDI o PAS'!$BB$11:$BB$500,B67, 'Peticions PDI o PAS'!$BC$11:$BC$500,"Minitorre")</f>
        <v>0</v>
      </c>
      <c r="E67" s="222">
        <f>COUNTIFS('Peticions PDI o PAS'!$BB$11:$BB$500,B67, 'Peticions PDI o PAS'!$BC$11:$BC$500," ")</f>
        <v>0</v>
      </c>
    </row>
    <row r="68" spans="1:10" ht="15" customHeight="1">
      <c r="A68" s="234" t="s">
        <v>208</v>
      </c>
      <c r="B68" s="233" t="s">
        <v>212</v>
      </c>
      <c r="C68" s="222">
        <f>COUNTIFS('Peticions PDI o PAS'!$BB$11:$BB$500,B68, 'Peticions PDI o PAS'!$BC$11:$BC$500,"Compacte (SFF)")</f>
        <v>0</v>
      </c>
      <c r="D68" s="222">
        <f>COUNTIFS('Peticions PDI o PAS'!$BB$11:$BB$500,B68, 'Peticions PDI o PAS'!$BC$11:$BC$500,"Minitorre")</f>
        <v>0</v>
      </c>
      <c r="E68" s="222">
        <f>COUNTIFS('Peticions PDI o PAS'!$BB$11:$BB$500,B68, 'Peticions PDI o PAS'!$BC$11:$BC$500," ")</f>
        <v>0</v>
      </c>
    </row>
    <row r="69" spans="1:10" ht="15" customHeight="1">
      <c r="A69" s="234" t="s">
        <v>208</v>
      </c>
      <c r="B69" s="233" t="s">
        <v>213</v>
      </c>
      <c r="C69" s="222">
        <f>COUNTIFS('Peticions PDI o PAS'!$BB$11:$BB$500,B69, 'Peticions PDI o PAS'!$BC$11:$BC$500,"Compacte (SFF)")</f>
        <v>0</v>
      </c>
      <c r="D69" s="222">
        <f>COUNTIFS('Peticions PDI o PAS'!$BB$11:$BB$500,B69, 'Peticions PDI o PAS'!$BC$11:$BC$500,"Minitorre")</f>
        <v>0</v>
      </c>
      <c r="E69" s="222">
        <f>COUNTIFS('Peticions PDI o PAS'!$BB$11:$BB$500,B69, 'Peticions PDI o PAS'!$BC$11:$BC$500," ")</f>
        <v>0</v>
      </c>
    </row>
    <row r="70" spans="1:10" ht="15" customHeight="1">
      <c r="A70" s="234" t="s">
        <v>208</v>
      </c>
      <c r="B70" s="233" t="s">
        <v>214</v>
      </c>
      <c r="C70" s="222">
        <f>COUNTIFS('Peticions PDI o PAS'!$BB$11:$BB$500,B70, 'Peticions PDI o PAS'!$BC$11:$BC$500,"Compacte (SFF)")</f>
        <v>0</v>
      </c>
      <c r="D70" s="222">
        <f>COUNTIFS('Peticions PDI o PAS'!$BB$11:$BB$500,B70, 'Peticions PDI o PAS'!$BC$11:$BC$500,"Minitorre")</f>
        <v>0</v>
      </c>
      <c r="E70" s="222">
        <f>COUNTIFS('Peticions PDI o PAS'!$BB$11:$BB$500,B70, 'Peticions PDI o PAS'!$BC$11:$BC$500," ")</f>
        <v>0</v>
      </c>
      <c r="I70" s="202" t="s">
        <v>282</v>
      </c>
      <c r="J70" s="219" t="s">
        <v>281</v>
      </c>
    </row>
    <row r="71" spans="1:10" ht="15" customHeight="1">
      <c r="A71" s="234" t="s">
        <v>215</v>
      </c>
      <c r="B71" s="233" t="s">
        <v>216</v>
      </c>
      <c r="C71" s="222">
        <f>COUNTIFS('Peticions PDI o PAS'!$BB$11:$BB$500,B71, 'Peticions PDI o PAS'!$BC$11:$BC$500,"Compacte (SFF)")</f>
        <v>0</v>
      </c>
      <c r="D71" s="222">
        <f>COUNTIFS('Peticions PDI o PAS'!$BB$11:$BB$500,B71, 'Peticions PDI o PAS'!$BC$11:$BC$500,"Minitorre")</f>
        <v>0</v>
      </c>
      <c r="E71" s="222">
        <f>COUNTIFS('Peticions PDI o PAS'!$BB$11:$BB$500,B71, 'Peticions PDI o PAS'!$BC$11:$BC$500," ")</f>
        <v>0</v>
      </c>
      <c r="I71" s="202" t="s">
        <v>279</v>
      </c>
      <c r="J71" s="203" t="s">
        <v>280</v>
      </c>
    </row>
    <row r="72" spans="1:10" ht="15" customHeight="1">
      <c r="A72" s="234" t="s">
        <v>217</v>
      </c>
      <c r="B72" s="233" t="s">
        <v>218</v>
      </c>
      <c r="C72" s="222">
        <f>COUNTIFS('Peticions PDI o PAS'!$BB$11:$BB$500,B72, 'Peticions PDI o PAS'!$BC$11:$BC$500,"Compacte (SFF)")</f>
        <v>0</v>
      </c>
      <c r="D72" s="222">
        <f>COUNTIFS('Peticions PDI o PAS'!$BB$11:$BB$500,B72, 'Peticions PDI o PAS'!$BC$11:$BC$500,"Minitorre")</f>
        <v>0</v>
      </c>
      <c r="E72" s="222">
        <f>COUNTIFS('Peticions PDI o PAS'!$BB$11:$BB$500,B72, 'Peticions PDI o PAS'!$BC$11:$BC$500," ")</f>
        <v>0</v>
      </c>
      <c r="I72" s="204" t="s">
        <v>280</v>
      </c>
      <c r="J72" s="205"/>
    </row>
    <row r="73" spans="1:10" ht="15" customHeight="1">
      <c r="A73" s="234" t="s">
        <v>208</v>
      </c>
      <c r="B73" s="233" t="s">
        <v>219</v>
      </c>
      <c r="C73" s="222">
        <f>COUNTIFS('Peticions PDI o PAS'!$BB$11:$BB$500,B73, 'Peticions PDI o PAS'!$BC$11:$BC$500,"Compacte (SFF)")</f>
        <v>0</v>
      </c>
      <c r="D73" s="222">
        <f>COUNTIFS('Peticions PDI o PAS'!$BB$11:$BB$500,B73, 'Peticions PDI o PAS'!$BC$11:$BC$500,"Minitorre")</f>
        <v>0</v>
      </c>
      <c r="E73" s="222">
        <f>COUNTIFS('Peticions PDI o PAS'!$BB$11:$BB$500,B73, 'Peticions PDI o PAS'!$BC$11:$BC$500," ")</f>
        <v>0</v>
      </c>
    </row>
    <row r="74" spans="1:10" ht="15" customHeight="1">
      <c r="A74" s="234" t="s">
        <v>208</v>
      </c>
      <c r="B74" s="233" t="s">
        <v>220</v>
      </c>
      <c r="C74" s="222">
        <f>COUNTIFS('Peticions PDI o PAS'!$BB$11:$BB$500,B74, 'Peticions PDI o PAS'!$BC$11:$BC$500,"Compacte (SFF)")</f>
        <v>0</v>
      </c>
      <c r="D74" s="222">
        <f>COUNTIFS('Peticions PDI o PAS'!$BB$11:$BB$500,B74, 'Peticions PDI o PAS'!$BC$11:$BC$500,"Minitorre")</f>
        <v>0</v>
      </c>
      <c r="E74" s="222">
        <f>COUNTIFS('Peticions PDI o PAS'!$BB$11:$BB$500,B74, 'Peticions PDI o PAS'!$BC$11:$BC$500," ")</f>
        <v>0</v>
      </c>
    </row>
    <row r="75" spans="1:10" ht="15" customHeight="1">
      <c r="A75" s="234" t="s">
        <v>208</v>
      </c>
      <c r="B75" s="233" t="s">
        <v>221</v>
      </c>
      <c r="C75" s="222">
        <f>COUNTIFS('Peticions PDI o PAS'!$BB$11:$BB$500,B75, 'Peticions PDI o PAS'!$BC$11:$BC$500,"Compacte (SFF)")</f>
        <v>0</v>
      </c>
      <c r="D75" s="222">
        <f>COUNTIFS('Peticions PDI o PAS'!$BB$11:$BB$500,B75, 'Peticions PDI o PAS'!$BC$11:$BC$500,"Minitorre")</f>
        <v>0</v>
      </c>
      <c r="E75" s="222">
        <f>COUNTIFS('Peticions PDI o PAS'!$BB$11:$BB$500,B75, 'Peticions PDI o PAS'!$BC$11:$BC$500," ")</f>
        <v>0</v>
      </c>
    </row>
    <row r="76" spans="1:10" ht="15" customHeight="1">
      <c r="A76" s="234" t="s">
        <v>208</v>
      </c>
      <c r="B76" s="233" t="s">
        <v>222</v>
      </c>
      <c r="C76" s="222">
        <f>COUNTIFS('Peticions PDI o PAS'!$BB$11:$BB$500,B76, 'Peticions PDI o PAS'!$BC$11:$BC$500,"Compacte (SFF)")</f>
        <v>0</v>
      </c>
      <c r="D76" s="222">
        <f>COUNTIFS('Peticions PDI o PAS'!$BB$11:$BB$500,B76, 'Peticions PDI o PAS'!$BC$11:$BC$500,"Minitorre")</f>
        <v>0</v>
      </c>
      <c r="E76" s="222">
        <f>COUNTIFS('Peticions PDI o PAS'!$BB$11:$BB$500,B76, 'Peticions PDI o PAS'!$BC$11:$BC$500," ")</f>
        <v>0</v>
      </c>
    </row>
    <row r="77" spans="1:10" ht="15" customHeight="1">
      <c r="A77" s="234" t="s">
        <v>208</v>
      </c>
      <c r="B77" s="233" t="s">
        <v>223</v>
      </c>
      <c r="C77" s="222">
        <f>COUNTIFS('Peticions PDI o PAS'!$BB$11:$BB$500,B77, 'Peticions PDI o PAS'!$BC$11:$BC$500,"Compacte (SFF)")</f>
        <v>0</v>
      </c>
      <c r="D77" s="222">
        <f>COUNTIFS('Peticions PDI o PAS'!$BB$11:$BB$500,B77, 'Peticions PDI o PAS'!$BC$11:$BC$500,"Minitorre")</f>
        <v>0</v>
      </c>
      <c r="E77" s="222">
        <f>COUNTIFS('Peticions PDI o PAS'!$BB$11:$BB$500,B77, 'Peticions PDI o PAS'!$BC$11:$BC$500," ")</f>
        <v>0</v>
      </c>
    </row>
    <row r="78" spans="1:10" ht="15" customHeight="1">
      <c r="A78" s="234" t="s">
        <v>208</v>
      </c>
      <c r="B78" s="233" t="s">
        <v>224</v>
      </c>
      <c r="C78" s="222">
        <f>COUNTIFS('Peticions PDI o PAS'!$BB$11:$BB$500,B78, 'Peticions PDI o PAS'!$BC$11:$BC$500,"Compacte (SFF)")</f>
        <v>0</v>
      </c>
      <c r="D78" s="222">
        <f>COUNTIFS('Peticions PDI o PAS'!$BB$11:$BB$500,B78, 'Peticions PDI o PAS'!$BC$11:$BC$500,"Minitorre")</f>
        <v>0</v>
      </c>
      <c r="E78" s="222">
        <f>COUNTIFS('Peticions PDI o PAS'!$BB$11:$BB$500,B78, 'Peticions PDI o PAS'!$BC$11:$BC$500," ")</f>
        <v>0</v>
      </c>
    </row>
    <row r="79" spans="1:10" ht="15" customHeight="1">
      <c r="A79" s="234" t="s">
        <v>215</v>
      </c>
      <c r="B79" s="233" t="s">
        <v>225</v>
      </c>
      <c r="C79" s="222">
        <f>COUNTIFS('Peticions PDI o PAS'!$BB$11:$BB$500,B79, 'Peticions PDI o PAS'!$BC$11:$BC$500,"Compacte (SFF)")</f>
        <v>0</v>
      </c>
      <c r="D79" s="222">
        <f>COUNTIFS('Peticions PDI o PAS'!$BB$11:$BB$500,B79, 'Peticions PDI o PAS'!$BC$11:$BC$500,"Minitorre")</f>
        <v>0</v>
      </c>
      <c r="E79" s="222">
        <f>COUNTIFS('Peticions PDI o PAS'!$BB$11:$BB$500,B79, 'Peticions PDI o PAS'!$BC$11:$BC$500," ")</f>
        <v>0</v>
      </c>
    </row>
    <row r="80" spans="1:10" ht="15" customHeight="1">
      <c r="A80" s="234" t="s">
        <v>217</v>
      </c>
      <c r="B80" s="233" t="s">
        <v>226</v>
      </c>
      <c r="C80" s="222">
        <f>COUNTIFS('Peticions PDI o PAS'!$BB$11:$BB$500,B80, 'Peticions PDI o PAS'!$BC$11:$BC$500,"Compacte (SFF)")</f>
        <v>0</v>
      </c>
      <c r="D80" s="222">
        <f>COUNTIFS('Peticions PDI o PAS'!$BB$11:$BB$500,B80, 'Peticions PDI o PAS'!$BC$11:$BC$500,"Minitorre")</f>
        <v>0</v>
      </c>
      <c r="E80" s="222">
        <f>COUNTIFS('Peticions PDI o PAS'!$BB$11:$BB$500,B80, 'Peticions PDI o PAS'!$BC$11:$BC$500," ")</f>
        <v>0</v>
      </c>
    </row>
    <row r="81" spans="1:26" ht="15.75" customHeight="1">
      <c r="D81" s="82"/>
      <c r="E81" s="82"/>
      <c r="G81" s="82"/>
      <c r="H81" s="82"/>
      <c r="I81" s="82"/>
      <c r="J81" s="82"/>
      <c r="K81" s="82"/>
    </row>
    <row r="82" spans="1:26" ht="15.75" customHeight="1"/>
    <row r="83" spans="1:26" ht="15.75" customHeight="1"/>
    <row r="84" spans="1:26" ht="15.75" customHeight="1"/>
    <row r="85" spans="1:26" ht="15.75" customHeight="1" thickBot="1"/>
    <row r="86" spans="1:26" ht="38.25" customHeight="1" thickTop="1">
      <c r="A86" s="123"/>
      <c r="B86" s="180" t="s">
        <v>59</v>
      </c>
      <c r="C86" s="181" t="s">
        <v>290</v>
      </c>
      <c r="D86" s="145"/>
      <c r="E86" s="127" t="s">
        <v>260</v>
      </c>
      <c r="G86" s="145"/>
      <c r="H86" s="82"/>
      <c r="I86" s="82"/>
      <c r="J86" s="82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6"/>
      <c r="Y86" s="146"/>
      <c r="Z86" s="146"/>
    </row>
    <row r="87" spans="1:26" ht="15.75" customHeight="1">
      <c r="A87" s="147"/>
      <c r="B87" s="182" t="s">
        <v>113</v>
      </c>
      <c r="C87" s="133">
        <v>1520</v>
      </c>
      <c r="D87" s="183">
        <f>COUNTIF('Peticions PDI o PAS'!AV11:AV500,"Direcció centre1S")</f>
        <v>0</v>
      </c>
      <c r="E87" s="82">
        <f>IF('Peticions PDI o PAS'!F2="Bloc 2 - PAS", IF(D87&gt;5,5,D87),0)</f>
        <v>0</v>
      </c>
      <c r="G87" s="82"/>
      <c r="H87" s="82"/>
      <c r="I87" s="82"/>
      <c r="J87" s="82"/>
      <c r="K87" s="82"/>
    </row>
    <row r="88" spans="1:26" ht="15.75" customHeight="1">
      <c r="A88" s="147"/>
      <c r="B88" s="182" t="s">
        <v>22</v>
      </c>
      <c r="C88" s="133">
        <v>1520</v>
      </c>
      <c r="D88" s="183">
        <f>COUNTIF('Peticions PDI o PAS'!AV11:AV500,"Direcció departament1S")</f>
        <v>0</v>
      </c>
      <c r="E88" s="82">
        <f>IF('Peticions PDI o PAS'!F2="Bloc 1 - PDI", IF(D88&gt;2,2,D88),0)</f>
        <v>0</v>
      </c>
      <c r="G88" s="82"/>
      <c r="H88" s="82"/>
      <c r="I88" s="82"/>
      <c r="J88" s="82"/>
      <c r="K88" s="82"/>
    </row>
    <row r="89" spans="1:26" ht="15.75" customHeight="1">
      <c r="A89" s="147"/>
      <c r="B89" s="182" t="s">
        <v>78</v>
      </c>
      <c r="C89" s="133">
        <v>1520</v>
      </c>
      <c r="D89" s="82"/>
      <c r="E89" s="82">
        <f>COUNTIF('Peticions PDI o PAS'!AV11:AV500,"PAS1S")</f>
        <v>0</v>
      </c>
      <c r="G89" s="82"/>
      <c r="H89" s="82"/>
      <c r="I89" s="82"/>
      <c r="J89" s="82"/>
      <c r="K89" s="82"/>
    </row>
    <row r="90" spans="1:26" ht="15.75" customHeight="1">
      <c r="A90" s="147"/>
      <c r="B90" s="182" t="s">
        <v>81</v>
      </c>
      <c r="C90" s="133">
        <v>1695</v>
      </c>
      <c r="D90" s="82"/>
      <c r="E90" s="82">
        <f>COUNTIF('Peticions PDI o PAS'!AV11:AV500,"PAS tècnic1S")</f>
        <v>0</v>
      </c>
      <c r="G90" s="82"/>
      <c r="H90" s="82"/>
      <c r="I90" s="82"/>
      <c r="J90" s="82"/>
      <c r="K90" s="82"/>
    </row>
    <row r="91" spans="1:26" ht="15.75" customHeight="1">
      <c r="A91" s="147"/>
      <c r="B91" s="182" t="s">
        <v>96</v>
      </c>
      <c r="C91" s="133">
        <v>1695</v>
      </c>
      <c r="D91" s="82"/>
      <c r="E91" s="82">
        <f>COUNTIF('Peticions PDI o PAS'!AV11:AV500,"PDI TC1S")</f>
        <v>0</v>
      </c>
      <c r="G91" s="82"/>
      <c r="H91" s="82"/>
      <c r="I91" s="82"/>
      <c r="J91" s="82"/>
      <c r="K91" s="82"/>
    </row>
    <row r="92" spans="1:26" ht="15.75" customHeight="1">
      <c r="A92" s="147"/>
      <c r="B92" s="182" t="s">
        <v>102</v>
      </c>
      <c r="C92" s="133">
        <v>280</v>
      </c>
      <c r="D92" s="82"/>
      <c r="E92" s="82">
        <f>COUNTIF('Peticions PDI o PAS'!AV11:AV500,"PDI TP1S")</f>
        <v>0</v>
      </c>
      <c r="G92" s="82"/>
      <c r="H92" s="82"/>
      <c r="I92" s="82"/>
      <c r="J92" s="82"/>
      <c r="K92" s="82"/>
    </row>
    <row r="93" spans="1:26" ht="15.75" customHeight="1" thickBot="1">
      <c r="A93" s="82"/>
      <c r="B93" s="82"/>
      <c r="C93" s="82"/>
      <c r="D93" s="82"/>
      <c r="E93" s="166">
        <f>SUM(E87:E92)</f>
        <v>0</v>
      </c>
      <c r="G93" s="82"/>
      <c r="H93" s="134"/>
      <c r="I93" s="82"/>
      <c r="J93" s="82"/>
      <c r="K93" s="82"/>
    </row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sheetProtection sheet="1" objects="1" scenarios="1"/>
  <mergeCells count="3">
    <mergeCell ref="H1:J1"/>
    <mergeCell ref="H40:J40"/>
    <mergeCell ref="A64:B64"/>
  </mergeCells>
  <conditionalFormatting sqref="E87:E88">
    <cfRule type="expression" dxfId="3" priority="1">
      <formula>IF(D87&lt;&gt;E87,TRUE,FALSE)</formula>
    </cfRule>
  </conditionalFormatting>
  <conditionalFormatting sqref="H93">
    <cfRule type="expression" dxfId="2" priority="2">
      <formula>IF($H$93&lt;&gt;$F$93,TRUE,FALSE)</formula>
    </cfRule>
  </conditionalFormatting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1000"/>
  <sheetViews>
    <sheetView workbookViewId="0">
      <selection activeCell="B2" sqref="B2:E2"/>
    </sheetView>
  </sheetViews>
  <sheetFormatPr baseColWidth="10" defaultColWidth="12.5546875" defaultRowHeight="15" customHeight="1"/>
  <cols>
    <col min="1" max="1" width="2.44140625" customWidth="1"/>
    <col min="2" max="2" width="10.5546875" customWidth="1"/>
    <col min="3" max="3" width="19.109375" customWidth="1"/>
    <col min="4" max="4" width="16.109375" customWidth="1"/>
    <col min="5" max="5" width="13.5546875" customWidth="1"/>
    <col min="6" max="6" width="17.6640625" customWidth="1"/>
    <col min="7" max="7" width="3" customWidth="1"/>
    <col min="8" max="8" width="22.88671875" customWidth="1"/>
    <col min="9" max="26" width="10.5546875" customWidth="1"/>
  </cols>
  <sheetData>
    <row r="1" spans="1:26" ht="12.75" customHeight="1"/>
    <row r="2" spans="1:26" ht="27.75" customHeight="1">
      <c r="B2" s="249" t="str">
        <f>IF('Peticions PDI o PAS'!B2="","",'Peticions PDI o PAS'!B2)</f>
        <v/>
      </c>
      <c r="C2" s="250"/>
      <c r="D2" s="250"/>
      <c r="E2" s="251"/>
      <c r="F2" s="8" t="str">
        <f>'Peticions PDI o PAS'!F2</f>
        <v/>
      </c>
    </row>
    <row r="3" spans="1:26" ht="21" customHeight="1"/>
    <row r="4" spans="1:26" ht="19.5" customHeight="1">
      <c r="A4" s="146"/>
      <c r="B4" s="184" t="s">
        <v>261</v>
      </c>
      <c r="C4" s="146"/>
      <c r="D4" s="185" t="s">
        <v>292</v>
      </c>
      <c r="E4" s="185" t="s">
        <v>206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26" ht="12.75" customHeight="1">
      <c r="C5" s="186" t="s">
        <v>262</v>
      </c>
      <c r="D5" s="187">
        <f>Calculs!G25</f>
        <v>0</v>
      </c>
      <c r="E5" s="244">
        <f>SUM(Calculs!F20:F25)</f>
        <v>0</v>
      </c>
    </row>
    <row r="6" spans="1:26" ht="12.75" customHeight="1">
      <c r="C6" s="186" t="s">
        <v>263</v>
      </c>
      <c r="D6" s="187">
        <f>Calculs!G31</f>
        <v>0</v>
      </c>
      <c r="E6" s="244">
        <f>SUM(Calculs!F26:F31)</f>
        <v>0</v>
      </c>
    </row>
    <row r="7" spans="1:26" ht="12.75" customHeight="1">
      <c r="C7" s="186" t="s">
        <v>264</v>
      </c>
      <c r="D7" s="187">
        <f>Calculs!G34</f>
        <v>0</v>
      </c>
      <c r="E7" s="244">
        <f>SUM(Calculs!F32:F34)</f>
        <v>0</v>
      </c>
    </row>
    <row r="8" spans="1:26" ht="12.75" customHeight="1">
      <c r="C8" s="186" t="s">
        <v>265</v>
      </c>
      <c r="D8" s="187">
        <f>Calculs!G9</f>
        <v>0</v>
      </c>
      <c r="E8" s="244">
        <f>SUM(Calculs!F2:F9)</f>
        <v>0</v>
      </c>
    </row>
    <row r="9" spans="1:26" ht="12.75" customHeight="1">
      <c r="C9" s="186" t="s">
        <v>266</v>
      </c>
      <c r="D9" s="187">
        <f>Calculs!G17</f>
        <v>0</v>
      </c>
      <c r="E9" s="244">
        <f>SUM(Calculs!F10:F17)</f>
        <v>0</v>
      </c>
    </row>
    <row r="10" spans="1:26" ht="12.75" customHeight="1">
      <c r="C10" s="186" t="s">
        <v>267</v>
      </c>
      <c r="D10" s="187">
        <f>Calculs!G36</f>
        <v>0</v>
      </c>
      <c r="E10" s="244">
        <f>SUM(Calculs!F35:F36)</f>
        <v>0</v>
      </c>
    </row>
    <row r="11" spans="1:26" ht="12.75" customHeight="1">
      <c r="C11" s="186" t="s">
        <v>268</v>
      </c>
      <c r="D11" s="187">
        <f>Calculs!E37</f>
        <v>0</v>
      </c>
      <c r="E11" s="244">
        <f>Calculs!F37</f>
        <v>0</v>
      </c>
    </row>
    <row r="12" spans="1:26" ht="12.75" customHeight="1">
      <c r="D12" s="188">
        <f t="shared" ref="D12:E12" si="0">SUM(D5:D11)</f>
        <v>0</v>
      </c>
      <c r="E12" s="179">
        <f t="shared" si="0"/>
        <v>0</v>
      </c>
    </row>
    <row r="13" spans="1:26" ht="12.75" customHeight="1">
      <c r="D13" s="189"/>
      <c r="E13" s="134"/>
    </row>
    <row r="14" spans="1:26" ht="12.75" customHeight="1"/>
    <row r="15" spans="1:26" ht="12.75" customHeight="1">
      <c r="C15" s="186" t="s">
        <v>269</v>
      </c>
      <c r="D15" s="82">
        <f>Calculs!E47</f>
        <v>0</v>
      </c>
      <c r="E15" s="244">
        <f>Calculs!F47</f>
        <v>0</v>
      </c>
    </row>
    <row r="16" spans="1:26" ht="12.75" customHeight="1">
      <c r="C16" s="186" t="s">
        <v>270</v>
      </c>
      <c r="D16" s="186">
        <f>Calculs!E53+Calculs!E54+Calculs!E55</f>
        <v>0</v>
      </c>
      <c r="E16" s="244">
        <f>Calculs!F53+Calculs!F54+Calculs!F55</f>
        <v>0</v>
      </c>
    </row>
    <row r="17" spans="1:26" ht="12.75" customHeight="1">
      <c r="C17" s="186" t="s">
        <v>271</v>
      </c>
      <c r="D17" s="186">
        <f>Calculs!E51</f>
        <v>0</v>
      </c>
      <c r="E17" s="244">
        <f>Calculs!F51</f>
        <v>0</v>
      </c>
    </row>
    <row r="18" spans="1:26" ht="12.75" customHeight="1">
      <c r="C18" s="186" t="s">
        <v>7</v>
      </c>
      <c r="D18" s="186">
        <f>Calculs!E52</f>
        <v>0</v>
      </c>
      <c r="E18" s="244">
        <f>Calculs!F52</f>
        <v>0</v>
      </c>
    </row>
    <row r="19" spans="1:26" ht="12.75" customHeight="1">
      <c r="E19" s="190">
        <f>SUM(E12:E18)</f>
        <v>0</v>
      </c>
    </row>
    <row r="20" spans="1:26" ht="12.75" customHeight="1"/>
    <row r="21" spans="1:26" ht="29.25" customHeight="1">
      <c r="A21" s="126"/>
      <c r="B21" s="184" t="s">
        <v>272</v>
      </c>
      <c r="C21" s="126"/>
      <c r="D21" s="191" t="s">
        <v>273</v>
      </c>
      <c r="F21" s="192" t="s">
        <v>274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spans="1:26" ht="12.75" customHeight="1">
      <c r="C22" s="82" t="s">
        <v>96</v>
      </c>
      <c r="D22" s="243">
        <f>Calculs!E91</f>
        <v>0</v>
      </c>
      <c r="F22" s="262" t="str">
        <f>IF(B2= "","",VLOOKUP(B2,Finançament!A3:E75,5))</f>
        <v/>
      </c>
      <c r="H22" s="82"/>
      <c r="I22" s="82"/>
    </row>
    <row r="23" spans="1:26" ht="12.75" customHeight="1">
      <c r="C23" s="82" t="s">
        <v>102</v>
      </c>
      <c r="D23" s="243">
        <f>Calculs!E92</f>
        <v>0</v>
      </c>
      <c r="F23" s="263"/>
      <c r="H23" s="82"/>
    </row>
    <row r="24" spans="1:26" ht="12.75" customHeight="1">
      <c r="C24" s="82" t="s">
        <v>22</v>
      </c>
      <c r="D24" s="243">
        <f>Calculs!E88</f>
        <v>0</v>
      </c>
      <c r="F24" s="263"/>
      <c r="H24" s="82"/>
    </row>
    <row r="25" spans="1:26" ht="12.75" customHeight="1">
      <c r="C25" s="82" t="s">
        <v>113</v>
      </c>
      <c r="D25" s="243">
        <f>Calculs!E87</f>
        <v>0</v>
      </c>
      <c r="F25" s="263"/>
      <c r="H25" s="82"/>
    </row>
    <row r="26" spans="1:26" ht="12.75" customHeight="1">
      <c r="C26" s="82" t="s">
        <v>78</v>
      </c>
      <c r="D26" s="243">
        <f>Calculs!E89</f>
        <v>0</v>
      </c>
      <c r="F26" s="263"/>
    </row>
    <row r="27" spans="1:26" ht="12.75" customHeight="1">
      <c r="C27" s="82" t="s">
        <v>81</v>
      </c>
      <c r="D27" s="243">
        <f>Calculs!E90</f>
        <v>0</v>
      </c>
      <c r="F27" s="263"/>
    </row>
    <row r="28" spans="1:26" ht="12.75" customHeight="1">
      <c r="D28" s="193">
        <f>SUM(D22:D27)</f>
        <v>0</v>
      </c>
      <c r="F28" s="264"/>
    </row>
    <row r="29" spans="1:26" ht="12.75" customHeight="1"/>
    <row r="30" spans="1:26" ht="12.75" customHeight="1"/>
    <row r="31" spans="1:26" ht="12.75" customHeight="1">
      <c r="A31" s="146"/>
      <c r="B31" s="194" t="s">
        <v>275</v>
      </c>
      <c r="C31" s="195" t="s">
        <v>276</v>
      </c>
      <c r="D31" s="195" t="s">
        <v>206</v>
      </c>
      <c r="E31" s="195" t="s">
        <v>277</v>
      </c>
      <c r="F31" s="196" t="s">
        <v>278</v>
      </c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 spans="1:26" ht="21.75" customHeight="1">
      <c r="B32" s="197"/>
      <c r="C32" s="198">
        <f>D12</f>
        <v>0</v>
      </c>
      <c r="D32" s="199">
        <f>E19</f>
        <v>0</v>
      </c>
      <c r="E32" s="199">
        <f>IF(D32&lt;F22, D32, F22)</f>
        <v>0</v>
      </c>
      <c r="F32" s="200">
        <f>IF(E19&lt;E32,0,E19-E32)</f>
        <v>0</v>
      </c>
    </row>
    <row r="33" spans="5:5" ht="12.75" customHeight="1">
      <c r="E33" s="201"/>
    </row>
    <row r="34" spans="5:5" ht="12.75" customHeight="1">
      <c r="E34" s="201"/>
    </row>
    <row r="35" spans="5:5" ht="12.75" customHeight="1">
      <c r="E35" s="201"/>
    </row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/>
    <row r="46" spans="5:5" ht="12.75" customHeight="1"/>
    <row r="47" spans="5:5" ht="12.75" customHeight="1"/>
    <row r="48" spans="5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heetProtection sheet="1" objects="1" scenarios="1"/>
  <mergeCells count="2">
    <mergeCell ref="B2:E2"/>
    <mergeCell ref="F22:F28"/>
  </mergeCells>
  <conditionalFormatting sqref="D24">
    <cfRule type="expression" dxfId="1" priority="1">
      <formula>IF(D24&gt;2,TRUE,FALSE)</formula>
    </cfRule>
  </conditionalFormatting>
  <conditionalFormatting sqref="D25">
    <cfRule type="expression" dxfId="0" priority="2">
      <formula>IF(D25&gt;5,TRUE,FALSE)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15</vt:i4>
      </vt:variant>
    </vt:vector>
  </HeadingPairs>
  <TitlesOfParts>
    <vt:vector size="20" baseType="lpstr">
      <vt:lpstr>Peticions PDI o PAS</vt:lpstr>
      <vt:lpstr>Llistes</vt:lpstr>
      <vt:lpstr>Finançament</vt:lpstr>
      <vt:lpstr>Calculs</vt:lpstr>
      <vt:lpstr>Resum</vt:lpstr>
      <vt:lpstr>Auricular_micro</vt:lpstr>
      <vt:lpstr>Barra_so</vt:lpstr>
      <vt:lpstr>Format</vt:lpstr>
      <vt:lpstr>Garantia_MacOS</vt:lpstr>
      <vt:lpstr>MacOS</vt:lpstr>
      <vt:lpstr>Monitor</vt:lpstr>
      <vt:lpstr>Necessites_tauleta</vt:lpstr>
      <vt:lpstr>Replicador_teclat_ratoli</vt:lpstr>
      <vt:lpstr>Sistema_operatiu</vt:lpstr>
      <vt:lpstr>Tipus_equipament</vt:lpstr>
      <vt:lpstr>Tipus_PC</vt:lpstr>
      <vt:lpstr>Tipus_portàtil</vt:lpstr>
      <vt:lpstr>Tipus_usuari</vt:lpstr>
      <vt:lpstr>Unitat</vt:lpstr>
      <vt:lpstr>Webcam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Lluis Perez</dc:creator>
  <cp:lastModifiedBy>Lluís Pérez</cp:lastModifiedBy>
  <dcterms:created xsi:type="dcterms:W3CDTF">2021-09-28T17:34:31Z</dcterms:created>
  <dcterms:modified xsi:type="dcterms:W3CDTF">2022-04-19T17:42:51Z</dcterms:modified>
</cp:coreProperties>
</file>